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40" yWindow="300" windowWidth="18795" windowHeight="11640" firstSheet="5" activeTab="7"/>
  </bookViews>
  <sheets>
    <sheet name="Resolving_to_base" sheetId="16" r:id="rId1"/>
    <sheet name="HorizontalEquilibrium" sheetId="17" r:id="rId2"/>
    <sheet name="Resolving_to_base (ru=0)" sheetId="30" r:id="rId3"/>
    <sheet name="HorizontalEquilibrium (ru=0)" sheetId="31" r:id="rId4"/>
    <sheet name="Resolving_to_base (ru=0.05)" sheetId="32" r:id="rId5"/>
    <sheet name="HorizontalEquilibrium (ru=0.05)" sheetId="33" r:id="rId6"/>
    <sheet name="Resolving_to_base (ru=0.1)" sheetId="34" r:id="rId7"/>
    <sheet name="HorizontalEquilibrium (ru=0.1)" sheetId="35" r:id="rId8"/>
    <sheet name="Resolving_to_base (ru=0.15)" sheetId="36" r:id="rId9"/>
    <sheet name="HorizontalEquilibrium (ru=0.15)" sheetId="37" r:id="rId10"/>
    <sheet name="Resolving_to_base (ru=0.2)" sheetId="38" r:id="rId11"/>
    <sheet name="HorizontalEquilibrium (ru=0.2)" sheetId="39" r:id="rId12"/>
    <sheet name="Resolving_to_base (ru=0.25)" sheetId="41" r:id="rId13"/>
    <sheet name="HorizontalEquilibrium (ru=0.25)" sheetId="42" r:id="rId14"/>
    <sheet name="Resolving_to_base (ru=0.3)" sheetId="43" r:id="rId15"/>
    <sheet name="HorizontalEquilibrium (ru=0.3)" sheetId="44" r:id="rId16"/>
  </sheets>
  <calcPr calcId="145621"/>
</workbook>
</file>

<file path=xl/calcChain.xml><?xml version="1.0" encoding="utf-8"?>
<calcChain xmlns="http://schemas.openxmlformats.org/spreadsheetml/2006/main">
  <c r="G31" i="44" l="1"/>
  <c r="L31" i="44" s="1"/>
  <c r="D31" i="44"/>
  <c r="J31" i="44" s="1"/>
  <c r="G30" i="44"/>
  <c r="L30" i="44" s="1"/>
  <c r="D30" i="44"/>
  <c r="J30" i="44" s="1"/>
  <c r="G29" i="44"/>
  <c r="L29" i="44" s="1"/>
  <c r="D29" i="44"/>
  <c r="J29" i="44" s="1"/>
  <c r="G28" i="44"/>
  <c r="L28" i="44" s="1"/>
  <c r="D28" i="44"/>
  <c r="J28" i="44" s="1"/>
  <c r="G27" i="44"/>
  <c r="L27" i="44" s="1"/>
  <c r="D27" i="44"/>
  <c r="J27" i="44" s="1"/>
  <c r="G26" i="44"/>
  <c r="L26" i="44" s="1"/>
  <c r="D26" i="44"/>
  <c r="J26" i="44" s="1"/>
  <c r="G25" i="44"/>
  <c r="L25" i="44" s="1"/>
  <c r="D25" i="44"/>
  <c r="J25" i="44" s="1"/>
  <c r="G24" i="44"/>
  <c r="L24" i="44" s="1"/>
  <c r="D24" i="44"/>
  <c r="J24" i="44" s="1"/>
  <c r="G23" i="44"/>
  <c r="L23" i="44" s="1"/>
  <c r="D23" i="44"/>
  <c r="J23" i="44" s="1"/>
  <c r="G22" i="44"/>
  <c r="L22" i="44" s="1"/>
  <c r="D22" i="44"/>
  <c r="J22" i="44" s="1"/>
  <c r="G21" i="44"/>
  <c r="L21" i="44" s="1"/>
  <c r="D21" i="44"/>
  <c r="J21" i="44" s="1"/>
  <c r="G20" i="44"/>
  <c r="L20" i="44" s="1"/>
  <c r="D20" i="44"/>
  <c r="J20" i="44" s="1"/>
  <c r="G19" i="44"/>
  <c r="L19" i="44" s="1"/>
  <c r="D19" i="44"/>
  <c r="J19" i="44" s="1"/>
  <c r="G18" i="44"/>
  <c r="L18" i="44" s="1"/>
  <c r="D18" i="44"/>
  <c r="J18" i="44" s="1"/>
  <c r="G17" i="44"/>
  <c r="L17" i="44" s="1"/>
  <c r="D17" i="44"/>
  <c r="J17" i="44" s="1"/>
  <c r="G16" i="44"/>
  <c r="L16" i="44" s="1"/>
  <c r="D16" i="44"/>
  <c r="J16" i="44" s="1"/>
  <c r="G15" i="44"/>
  <c r="L15" i="44" s="1"/>
  <c r="D15" i="44"/>
  <c r="J15" i="44" s="1"/>
  <c r="G14" i="44"/>
  <c r="L14" i="44" s="1"/>
  <c r="D14" i="44"/>
  <c r="J14" i="44" s="1"/>
  <c r="A14" i="44"/>
  <c r="A15" i="44" s="1"/>
  <c r="A17" i="44" s="1"/>
  <c r="A19" i="44" s="1"/>
  <c r="A20" i="44" s="1"/>
  <c r="A22" i="44" s="1"/>
  <c r="A24" i="44" s="1"/>
  <c r="A25" i="44" s="1"/>
  <c r="A26" i="44" s="1"/>
  <c r="A27" i="44" s="1"/>
  <c r="A28" i="44" s="1"/>
  <c r="A29" i="44" s="1"/>
  <c r="A30" i="44" s="1"/>
  <c r="A31" i="44" s="1"/>
  <c r="G13" i="44"/>
  <c r="L13" i="44" s="1"/>
  <c r="D13" i="44"/>
  <c r="J13" i="44" s="1"/>
  <c r="G31" i="43"/>
  <c r="L31" i="43" s="1"/>
  <c r="D31" i="43"/>
  <c r="J31" i="43" s="1"/>
  <c r="G30" i="43"/>
  <c r="L30" i="43" s="1"/>
  <c r="D30" i="43"/>
  <c r="J30" i="43" s="1"/>
  <c r="G29" i="43"/>
  <c r="L29" i="43" s="1"/>
  <c r="D29" i="43"/>
  <c r="J29" i="43" s="1"/>
  <c r="G28" i="43"/>
  <c r="L28" i="43" s="1"/>
  <c r="D28" i="43"/>
  <c r="J28" i="43" s="1"/>
  <c r="G27" i="43"/>
  <c r="L27" i="43" s="1"/>
  <c r="D27" i="43"/>
  <c r="J27" i="43" s="1"/>
  <c r="G26" i="43"/>
  <c r="L26" i="43" s="1"/>
  <c r="D26" i="43"/>
  <c r="J26" i="43" s="1"/>
  <c r="G25" i="43"/>
  <c r="L25" i="43" s="1"/>
  <c r="D25" i="43"/>
  <c r="J25" i="43" s="1"/>
  <c r="G24" i="43"/>
  <c r="L24" i="43" s="1"/>
  <c r="D24" i="43"/>
  <c r="J24" i="43" s="1"/>
  <c r="G23" i="43"/>
  <c r="L23" i="43" s="1"/>
  <c r="D23" i="43"/>
  <c r="J23" i="43" s="1"/>
  <c r="G22" i="43"/>
  <c r="L22" i="43" s="1"/>
  <c r="D22" i="43"/>
  <c r="J22" i="43" s="1"/>
  <c r="G21" i="43"/>
  <c r="L21" i="43" s="1"/>
  <c r="D21" i="43"/>
  <c r="J21" i="43" s="1"/>
  <c r="G20" i="43"/>
  <c r="L20" i="43" s="1"/>
  <c r="D20" i="43"/>
  <c r="J20" i="43" s="1"/>
  <c r="G19" i="43"/>
  <c r="L19" i="43" s="1"/>
  <c r="D19" i="43"/>
  <c r="J19" i="43" s="1"/>
  <c r="G18" i="43"/>
  <c r="L18" i="43" s="1"/>
  <c r="D18" i="43"/>
  <c r="J18" i="43" s="1"/>
  <c r="G17" i="43"/>
  <c r="L17" i="43" s="1"/>
  <c r="D17" i="43"/>
  <c r="J17" i="43" s="1"/>
  <c r="G16" i="43"/>
  <c r="L16" i="43" s="1"/>
  <c r="D16" i="43"/>
  <c r="J16" i="43" s="1"/>
  <c r="G15" i="43"/>
  <c r="L15" i="43" s="1"/>
  <c r="D15" i="43"/>
  <c r="J15" i="43" s="1"/>
  <c r="G14" i="43"/>
  <c r="L14" i="43" s="1"/>
  <c r="D14" i="43"/>
  <c r="J14" i="43" s="1"/>
  <c r="A14" i="43"/>
  <c r="A15" i="43" s="1"/>
  <c r="A17" i="43" s="1"/>
  <c r="A19" i="43" s="1"/>
  <c r="A20" i="43" s="1"/>
  <c r="A22" i="43" s="1"/>
  <c r="A24" i="43" s="1"/>
  <c r="A25" i="43" s="1"/>
  <c r="A26" i="43" s="1"/>
  <c r="A27" i="43" s="1"/>
  <c r="A28" i="43" s="1"/>
  <c r="A29" i="43" s="1"/>
  <c r="A30" i="43" s="1"/>
  <c r="A31" i="43" s="1"/>
  <c r="G13" i="43"/>
  <c r="L13" i="43" s="1"/>
  <c r="D13" i="43"/>
  <c r="J13" i="43" s="1"/>
  <c r="G31" i="42"/>
  <c r="L31" i="42" s="1"/>
  <c r="D31" i="42"/>
  <c r="J31" i="42" s="1"/>
  <c r="G30" i="42"/>
  <c r="L30" i="42" s="1"/>
  <c r="D30" i="42"/>
  <c r="J30" i="42" s="1"/>
  <c r="G29" i="42"/>
  <c r="L29" i="42" s="1"/>
  <c r="D29" i="42"/>
  <c r="J29" i="42" s="1"/>
  <c r="G28" i="42"/>
  <c r="L28" i="42" s="1"/>
  <c r="D28" i="42"/>
  <c r="J28" i="42" s="1"/>
  <c r="G27" i="42"/>
  <c r="L27" i="42" s="1"/>
  <c r="D27" i="42"/>
  <c r="J27" i="42" s="1"/>
  <c r="G26" i="42"/>
  <c r="L26" i="42" s="1"/>
  <c r="D26" i="42"/>
  <c r="J26" i="42" s="1"/>
  <c r="G25" i="42"/>
  <c r="L25" i="42" s="1"/>
  <c r="D25" i="42"/>
  <c r="J25" i="42" s="1"/>
  <c r="G24" i="42"/>
  <c r="L24" i="42" s="1"/>
  <c r="D24" i="42"/>
  <c r="J24" i="42" s="1"/>
  <c r="G23" i="42"/>
  <c r="L23" i="42" s="1"/>
  <c r="D23" i="42"/>
  <c r="J23" i="42" s="1"/>
  <c r="G22" i="42"/>
  <c r="L22" i="42" s="1"/>
  <c r="D22" i="42"/>
  <c r="J22" i="42" s="1"/>
  <c r="G21" i="42"/>
  <c r="L21" i="42" s="1"/>
  <c r="D21" i="42"/>
  <c r="J21" i="42" s="1"/>
  <c r="G20" i="42"/>
  <c r="L20" i="42" s="1"/>
  <c r="D20" i="42"/>
  <c r="J20" i="42" s="1"/>
  <c r="G19" i="42"/>
  <c r="L19" i="42" s="1"/>
  <c r="D19" i="42"/>
  <c r="J19" i="42" s="1"/>
  <c r="G18" i="42"/>
  <c r="L18" i="42" s="1"/>
  <c r="D18" i="42"/>
  <c r="J18" i="42" s="1"/>
  <c r="G17" i="42"/>
  <c r="L17" i="42" s="1"/>
  <c r="D17" i="42"/>
  <c r="J17" i="42" s="1"/>
  <c r="G16" i="42"/>
  <c r="L16" i="42" s="1"/>
  <c r="D16" i="42"/>
  <c r="J16" i="42" s="1"/>
  <c r="G15" i="42"/>
  <c r="L15" i="42" s="1"/>
  <c r="D15" i="42"/>
  <c r="J15" i="42" s="1"/>
  <c r="G14" i="42"/>
  <c r="L14" i="42" s="1"/>
  <c r="D14" i="42"/>
  <c r="J14" i="42" s="1"/>
  <c r="A14" i="42"/>
  <c r="A15" i="42" s="1"/>
  <c r="A17" i="42" s="1"/>
  <c r="A19" i="42" s="1"/>
  <c r="A20" i="42" s="1"/>
  <c r="A22" i="42" s="1"/>
  <c r="A24" i="42" s="1"/>
  <c r="A25" i="42" s="1"/>
  <c r="A26" i="42" s="1"/>
  <c r="A27" i="42" s="1"/>
  <c r="A28" i="42" s="1"/>
  <c r="A29" i="42" s="1"/>
  <c r="A30" i="42" s="1"/>
  <c r="A31" i="42" s="1"/>
  <c r="G13" i="42"/>
  <c r="L13" i="42" s="1"/>
  <c r="D13" i="42"/>
  <c r="J13" i="42" s="1"/>
  <c r="G31" i="41"/>
  <c r="L31" i="41" s="1"/>
  <c r="D31" i="41"/>
  <c r="J31" i="41" s="1"/>
  <c r="G30" i="41"/>
  <c r="L30" i="41" s="1"/>
  <c r="D30" i="41"/>
  <c r="J30" i="41" s="1"/>
  <c r="G29" i="41"/>
  <c r="L29" i="41" s="1"/>
  <c r="D29" i="41"/>
  <c r="J29" i="41" s="1"/>
  <c r="G28" i="41"/>
  <c r="L28" i="41" s="1"/>
  <c r="D28" i="41"/>
  <c r="J28" i="41" s="1"/>
  <c r="G27" i="41"/>
  <c r="L27" i="41" s="1"/>
  <c r="D27" i="41"/>
  <c r="J27" i="41" s="1"/>
  <c r="G26" i="41"/>
  <c r="L26" i="41" s="1"/>
  <c r="D26" i="41"/>
  <c r="J26" i="41" s="1"/>
  <c r="G25" i="41"/>
  <c r="L25" i="41" s="1"/>
  <c r="D25" i="41"/>
  <c r="J25" i="41" s="1"/>
  <c r="G24" i="41"/>
  <c r="L24" i="41" s="1"/>
  <c r="D24" i="41"/>
  <c r="J24" i="41" s="1"/>
  <c r="G23" i="41"/>
  <c r="L23" i="41" s="1"/>
  <c r="D23" i="41"/>
  <c r="J23" i="41" s="1"/>
  <c r="G22" i="41"/>
  <c r="L22" i="41" s="1"/>
  <c r="D22" i="41"/>
  <c r="J22" i="41" s="1"/>
  <c r="G21" i="41"/>
  <c r="L21" i="41" s="1"/>
  <c r="D21" i="41"/>
  <c r="J21" i="41" s="1"/>
  <c r="G20" i="41"/>
  <c r="L20" i="41" s="1"/>
  <c r="D20" i="41"/>
  <c r="J20" i="41" s="1"/>
  <c r="G19" i="41"/>
  <c r="L19" i="41" s="1"/>
  <c r="D19" i="41"/>
  <c r="J19" i="41" s="1"/>
  <c r="G18" i="41"/>
  <c r="L18" i="41" s="1"/>
  <c r="D18" i="41"/>
  <c r="J18" i="41" s="1"/>
  <c r="G17" i="41"/>
  <c r="L17" i="41" s="1"/>
  <c r="D17" i="41"/>
  <c r="J17" i="41" s="1"/>
  <c r="G16" i="41"/>
  <c r="L16" i="41" s="1"/>
  <c r="D16" i="41"/>
  <c r="J16" i="41" s="1"/>
  <c r="G15" i="41"/>
  <c r="L15" i="41" s="1"/>
  <c r="D15" i="41"/>
  <c r="J15" i="41" s="1"/>
  <c r="G14" i="41"/>
  <c r="L14" i="41" s="1"/>
  <c r="D14" i="41"/>
  <c r="J14" i="41" s="1"/>
  <c r="A14" i="41"/>
  <c r="A15" i="41" s="1"/>
  <c r="A17" i="41" s="1"/>
  <c r="A19" i="41" s="1"/>
  <c r="A20" i="41" s="1"/>
  <c r="A22" i="41" s="1"/>
  <c r="A24" i="41" s="1"/>
  <c r="A25" i="41" s="1"/>
  <c r="A26" i="41" s="1"/>
  <c r="A27" i="41" s="1"/>
  <c r="A28" i="41" s="1"/>
  <c r="A29" i="41" s="1"/>
  <c r="A30" i="41" s="1"/>
  <c r="A31" i="41" s="1"/>
  <c r="G13" i="41"/>
  <c r="L13" i="41" s="1"/>
  <c r="D13" i="41"/>
  <c r="J13" i="41" s="1"/>
  <c r="G31" i="39"/>
  <c r="L31" i="39" s="1"/>
  <c r="D31" i="39"/>
  <c r="J31" i="39" s="1"/>
  <c r="G30" i="39"/>
  <c r="L30" i="39" s="1"/>
  <c r="D30" i="39"/>
  <c r="J30" i="39" s="1"/>
  <c r="G29" i="39"/>
  <c r="L29" i="39" s="1"/>
  <c r="D29" i="39"/>
  <c r="J29" i="39" s="1"/>
  <c r="G28" i="39"/>
  <c r="L28" i="39" s="1"/>
  <c r="D28" i="39"/>
  <c r="J28" i="39" s="1"/>
  <c r="G27" i="39"/>
  <c r="L27" i="39" s="1"/>
  <c r="D27" i="39"/>
  <c r="J27" i="39" s="1"/>
  <c r="G26" i="39"/>
  <c r="L26" i="39" s="1"/>
  <c r="D26" i="39"/>
  <c r="J26" i="39" s="1"/>
  <c r="G25" i="39"/>
  <c r="L25" i="39" s="1"/>
  <c r="D25" i="39"/>
  <c r="J25" i="39" s="1"/>
  <c r="G24" i="39"/>
  <c r="L24" i="39" s="1"/>
  <c r="D24" i="39"/>
  <c r="J24" i="39" s="1"/>
  <c r="G23" i="39"/>
  <c r="L23" i="39" s="1"/>
  <c r="D23" i="39"/>
  <c r="J23" i="39" s="1"/>
  <c r="G22" i="39"/>
  <c r="L22" i="39" s="1"/>
  <c r="D22" i="39"/>
  <c r="J22" i="39" s="1"/>
  <c r="G21" i="39"/>
  <c r="L21" i="39" s="1"/>
  <c r="D21" i="39"/>
  <c r="J21" i="39" s="1"/>
  <c r="G20" i="39"/>
  <c r="L20" i="39" s="1"/>
  <c r="D20" i="39"/>
  <c r="J20" i="39" s="1"/>
  <c r="G19" i="39"/>
  <c r="L19" i="39" s="1"/>
  <c r="D19" i="39"/>
  <c r="J19" i="39" s="1"/>
  <c r="G18" i="39"/>
  <c r="L18" i="39" s="1"/>
  <c r="D18" i="39"/>
  <c r="J18" i="39" s="1"/>
  <c r="G17" i="39"/>
  <c r="L17" i="39" s="1"/>
  <c r="D17" i="39"/>
  <c r="J17" i="39" s="1"/>
  <c r="G16" i="39"/>
  <c r="L16" i="39" s="1"/>
  <c r="D16" i="39"/>
  <c r="J16" i="39" s="1"/>
  <c r="G15" i="39"/>
  <c r="L15" i="39" s="1"/>
  <c r="D15" i="39"/>
  <c r="J15" i="39" s="1"/>
  <c r="G14" i="39"/>
  <c r="L14" i="39" s="1"/>
  <c r="D14" i="39"/>
  <c r="J14" i="39" s="1"/>
  <c r="A14" i="39"/>
  <c r="A15" i="39" s="1"/>
  <c r="A17" i="39" s="1"/>
  <c r="A19" i="39" s="1"/>
  <c r="A20" i="39" s="1"/>
  <c r="A22" i="39" s="1"/>
  <c r="A24" i="39" s="1"/>
  <c r="A25" i="39" s="1"/>
  <c r="A26" i="39" s="1"/>
  <c r="A27" i="39" s="1"/>
  <c r="A28" i="39" s="1"/>
  <c r="A29" i="39" s="1"/>
  <c r="A30" i="39" s="1"/>
  <c r="A31" i="39" s="1"/>
  <c r="G13" i="39"/>
  <c r="L13" i="39" s="1"/>
  <c r="D13" i="39"/>
  <c r="J13" i="39" s="1"/>
  <c r="G31" i="38"/>
  <c r="L31" i="38" s="1"/>
  <c r="D31" i="38"/>
  <c r="J31" i="38" s="1"/>
  <c r="G30" i="38"/>
  <c r="L30" i="38" s="1"/>
  <c r="D30" i="38"/>
  <c r="J30" i="38" s="1"/>
  <c r="G29" i="38"/>
  <c r="L29" i="38" s="1"/>
  <c r="D29" i="38"/>
  <c r="J29" i="38" s="1"/>
  <c r="G28" i="38"/>
  <c r="L28" i="38" s="1"/>
  <c r="D28" i="38"/>
  <c r="J28" i="38" s="1"/>
  <c r="G27" i="38"/>
  <c r="L27" i="38" s="1"/>
  <c r="D27" i="38"/>
  <c r="J27" i="38" s="1"/>
  <c r="G26" i="38"/>
  <c r="L26" i="38" s="1"/>
  <c r="D26" i="38"/>
  <c r="J26" i="38" s="1"/>
  <c r="G25" i="38"/>
  <c r="L25" i="38" s="1"/>
  <c r="D25" i="38"/>
  <c r="J25" i="38" s="1"/>
  <c r="G24" i="38"/>
  <c r="L24" i="38" s="1"/>
  <c r="D24" i="38"/>
  <c r="J24" i="38" s="1"/>
  <c r="G23" i="38"/>
  <c r="L23" i="38" s="1"/>
  <c r="D23" i="38"/>
  <c r="J23" i="38" s="1"/>
  <c r="G22" i="38"/>
  <c r="L22" i="38" s="1"/>
  <c r="D22" i="38"/>
  <c r="J22" i="38" s="1"/>
  <c r="G21" i="38"/>
  <c r="L21" i="38" s="1"/>
  <c r="D21" i="38"/>
  <c r="J21" i="38" s="1"/>
  <c r="G20" i="38"/>
  <c r="L20" i="38" s="1"/>
  <c r="D20" i="38"/>
  <c r="J20" i="38" s="1"/>
  <c r="G19" i="38"/>
  <c r="L19" i="38" s="1"/>
  <c r="D19" i="38"/>
  <c r="J19" i="38" s="1"/>
  <c r="G18" i="38"/>
  <c r="L18" i="38" s="1"/>
  <c r="D18" i="38"/>
  <c r="J18" i="38" s="1"/>
  <c r="G17" i="38"/>
  <c r="L17" i="38" s="1"/>
  <c r="D17" i="38"/>
  <c r="J17" i="38" s="1"/>
  <c r="G16" i="38"/>
  <c r="L16" i="38" s="1"/>
  <c r="D16" i="38"/>
  <c r="J16" i="38" s="1"/>
  <c r="G15" i="38"/>
  <c r="L15" i="38" s="1"/>
  <c r="D15" i="38"/>
  <c r="J15" i="38" s="1"/>
  <c r="G14" i="38"/>
  <c r="L14" i="38" s="1"/>
  <c r="D14" i="38"/>
  <c r="J14" i="38" s="1"/>
  <c r="A14" i="38"/>
  <c r="A15" i="38" s="1"/>
  <c r="A17" i="38" s="1"/>
  <c r="A19" i="38" s="1"/>
  <c r="A20" i="38" s="1"/>
  <c r="A22" i="38" s="1"/>
  <c r="A24" i="38" s="1"/>
  <c r="A25" i="38" s="1"/>
  <c r="A26" i="38" s="1"/>
  <c r="A27" i="38" s="1"/>
  <c r="A28" i="38" s="1"/>
  <c r="A29" i="38" s="1"/>
  <c r="A30" i="38" s="1"/>
  <c r="A31" i="38" s="1"/>
  <c r="G13" i="38"/>
  <c r="L13" i="38" s="1"/>
  <c r="D13" i="38"/>
  <c r="J13" i="38" s="1"/>
  <c r="G31" i="37"/>
  <c r="L31" i="37" s="1"/>
  <c r="D31" i="37"/>
  <c r="J31" i="37" s="1"/>
  <c r="G30" i="37"/>
  <c r="L30" i="37" s="1"/>
  <c r="D30" i="37"/>
  <c r="J30" i="37" s="1"/>
  <c r="G29" i="37"/>
  <c r="L29" i="37" s="1"/>
  <c r="D29" i="37"/>
  <c r="J29" i="37" s="1"/>
  <c r="G28" i="37"/>
  <c r="L28" i="37" s="1"/>
  <c r="D28" i="37"/>
  <c r="J28" i="37" s="1"/>
  <c r="G27" i="37"/>
  <c r="L27" i="37" s="1"/>
  <c r="D27" i="37"/>
  <c r="J27" i="37" s="1"/>
  <c r="G26" i="37"/>
  <c r="L26" i="37" s="1"/>
  <c r="D26" i="37"/>
  <c r="J26" i="37" s="1"/>
  <c r="G25" i="37"/>
  <c r="L25" i="37" s="1"/>
  <c r="D25" i="37"/>
  <c r="J25" i="37" s="1"/>
  <c r="G24" i="37"/>
  <c r="L24" i="37" s="1"/>
  <c r="D24" i="37"/>
  <c r="J24" i="37" s="1"/>
  <c r="G23" i="37"/>
  <c r="L23" i="37" s="1"/>
  <c r="D23" i="37"/>
  <c r="J23" i="37" s="1"/>
  <c r="G22" i="37"/>
  <c r="L22" i="37" s="1"/>
  <c r="D22" i="37"/>
  <c r="J22" i="37" s="1"/>
  <c r="G21" i="37"/>
  <c r="L21" i="37" s="1"/>
  <c r="D21" i="37"/>
  <c r="J21" i="37" s="1"/>
  <c r="G20" i="37"/>
  <c r="L20" i="37" s="1"/>
  <c r="D20" i="37"/>
  <c r="J20" i="37" s="1"/>
  <c r="G19" i="37"/>
  <c r="L19" i="37" s="1"/>
  <c r="D19" i="37"/>
  <c r="J19" i="37" s="1"/>
  <c r="G18" i="37"/>
  <c r="L18" i="37" s="1"/>
  <c r="D18" i="37"/>
  <c r="J18" i="37" s="1"/>
  <c r="G17" i="37"/>
  <c r="L17" i="37" s="1"/>
  <c r="D17" i="37"/>
  <c r="J17" i="37" s="1"/>
  <c r="G16" i="37"/>
  <c r="L16" i="37" s="1"/>
  <c r="D16" i="37"/>
  <c r="J16" i="37" s="1"/>
  <c r="G15" i="37"/>
  <c r="L15" i="37" s="1"/>
  <c r="D15" i="37"/>
  <c r="J15" i="37" s="1"/>
  <c r="G14" i="37"/>
  <c r="L14" i="37" s="1"/>
  <c r="D14" i="37"/>
  <c r="J14" i="37" s="1"/>
  <c r="A14" i="37"/>
  <c r="A15" i="37" s="1"/>
  <c r="A17" i="37" s="1"/>
  <c r="A19" i="37" s="1"/>
  <c r="A20" i="37" s="1"/>
  <c r="A22" i="37" s="1"/>
  <c r="A24" i="37" s="1"/>
  <c r="A25" i="37" s="1"/>
  <c r="A26" i="37" s="1"/>
  <c r="A27" i="37" s="1"/>
  <c r="A28" i="37" s="1"/>
  <c r="A29" i="37" s="1"/>
  <c r="A30" i="37" s="1"/>
  <c r="A31" i="37" s="1"/>
  <c r="G13" i="37"/>
  <c r="L13" i="37" s="1"/>
  <c r="D13" i="37"/>
  <c r="J13" i="37" s="1"/>
  <c r="G31" i="36"/>
  <c r="L31" i="36" s="1"/>
  <c r="D31" i="36"/>
  <c r="J31" i="36" s="1"/>
  <c r="G30" i="36"/>
  <c r="L30" i="36" s="1"/>
  <c r="D30" i="36"/>
  <c r="J30" i="36" s="1"/>
  <c r="G29" i="36"/>
  <c r="L29" i="36" s="1"/>
  <c r="D29" i="36"/>
  <c r="J29" i="36" s="1"/>
  <c r="G28" i="36"/>
  <c r="L28" i="36" s="1"/>
  <c r="D28" i="36"/>
  <c r="J28" i="36" s="1"/>
  <c r="G27" i="36"/>
  <c r="L27" i="36" s="1"/>
  <c r="D27" i="36"/>
  <c r="J27" i="36" s="1"/>
  <c r="G26" i="36"/>
  <c r="L26" i="36" s="1"/>
  <c r="D26" i="36"/>
  <c r="J26" i="36" s="1"/>
  <c r="G25" i="36"/>
  <c r="L25" i="36" s="1"/>
  <c r="D25" i="36"/>
  <c r="J25" i="36" s="1"/>
  <c r="G24" i="36"/>
  <c r="L24" i="36" s="1"/>
  <c r="D24" i="36"/>
  <c r="J24" i="36" s="1"/>
  <c r="G23" i="36"/>
  <c r="L23" i="36" s="1"/>
  <c r="D23" i="36"/>
  <c r="J23" i="36" s="1"/>
  <c r="G22" i="36"/>
  <c r="L22" i="36" s="1"/>
  <c r="D22" i="36"/>
  <c r="J22" i="36" s="1"/>
  <c r="G21" i="36"/>
  <c r="L21" i="36" s="1"/>
  <c r="D21" i="36"/>
  <c r="J21" i="36" s="1"/>
  <c r="G20" i="36"/>
  <c r="L20" i="36" s="1"/>
  <c r="D20" i="36"/>
  <c r="J20" i="36" s="1"/>
  <c r="G19" i="36"/>
  <c r="L19" i="36" s="1"/>
  <c r="D19" i="36"/>
  <c r="J19" i="36" s="1"/>
  <c r="G18" i="36"/>
  <c r="L18" i="36" s="1"/>
  <c r="D18" i="36"/>
  <c r="J18" i="36" s="1"/>
  <c r="G17" i="36"/>
  <c r="L17" i="36" s="1"/>
  <c r="D17" i="36"/>
  <c r="J17" i="36" s="1"/>
  <c r="G16" i="36"/>
  <c r="L16" i="36" s="1"/>
  <c r="D16" i="36"/>
  <c r="J16" i="36" s="1"/>
  <c r="G15" i="36"/>
  <c r="L15" i="36" s="1"/>
  <c r="D15" i="36"/>
  <c r="J15" i="36" s="1"/>
  <c r="G14" i="36"/>
  <c r="L14" i="36" s="1"/>
  <c r="D14" i="36"/>
  <c r="J14" i="36" s="1"/>
  <c r="A14" i="36"/>
  <c r="A15" i="36" s="1"/>
  <c r="A17" i="36" s="1"/>
  <c r="A19" i="36" s="1"/>
  <c r="A20" i="36" s="1"/>
  <c r="A22" i="36" s="1"/>
  <c r="A24" i="36" s="1"/>
  <c r="A25" i="36" s="1"/>
  <c r="A26" i="36" s="1"/>
  <c r="A27" i="36" s="1"/>
  <c r="A28" i="36" s="1"/>
  <c r="A29" i="36" s="1"/>
  <c r="A30" i="36" s="1"/>
  <c r="A31" i="36" s="1"/>
  <c r="G13" i="36"/>
  <c r="L13" i="36" s="1"/>
  <c r="D13" i="36"/>
  <c r="J13" i="36" s="1"/>
  <c r="L32" i="43" l="1"/>
  <c r="H13" i="43"/>
  <c r="H14" i="43"/>
  <c r="H15" i="43"/>
  <c r="H16" i="43"/>
  <c r="H17" i="43"/>
  <c r="H18" i="43"/>
  <c r="H19" i="43"/>
  <c r="H20" i="43"/>
  <c r="H21" i="43"/>
  <c r="H22" i="43"/>
  <c r="H23" i="43"/>
  <c r="H24" i="43"/>
  <c r="H25" i="43"/>
  <c r="H26" i="43"/>
  <c r="H27" i="43"/>
  <c r="L32" i="44"/>
  <c r="H28" i="43"/>
  <c r="H29" i="43"/>
  <c r="H30" i="43"/>
  <c r="H31" i="43"/>
  <c r="H13" i="44"/>
  <c r="H14" i="44"/>
  <c r="H15" i="44"/>
  <c r="H16" i="44"/>
  <c r="H17" i="44"/>
  <c r="H18" i="44"/>
  <c r="H19" i="44"/>
  <c r="H20" i="44"/>
  <c r="H21" i="44"/>
  <c r="H22" i="44"/>
  <c r="H23" i="44"/>
  <c r="H24" i="44"/>
  <c r="H25" i="44"/>
  <c r="H26" i="44"/>
  <c r="H27" i="44"/>
  <c r="H28" i="44"/>
  <c r="H29" i="44"/>
  <c r="H30" i="44"/>
  <c r="H31" i="44"/>
  <c r="L3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L32" i="42"/>
  <c r="H28" i="41"/>
  <c r="H29" i="41"/>
  <c r="H30" i="41"/>
  <c r="H31" i="41"/>
  <c r="H13" i="42"/>
  <c r="H14" i="42"/>
  <c r="H15" i="42"/>
  <c r="H16" i="42"/>
  <c r="H17" i="42"/>
  <c r="H18" i="42"/>
  <c r="H19" i="42"/>
  <c r="H20" i="42"/>
  <c r="H21" i="42"/>
  <c r="H22" i="42"/>
  <c r="H23" i="42"/>
  <c r="H24" i="42"/>
  <c r="H25" i="42"/>
  <c r="H26" i="42"/>
  <c r="H27" i="42"/>
  <c r="H28" i="42"/>
  <c r="H29" i="42"/>
  <c r="H30" i="42"/>
  <c r="H31" i="42"/>
  <c r="L3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25" i="38"/>
  <c r="H26" i="38"/>
  <c r="H27" i="38"/>
  <c r="L32" i="39"/>
  <c r="H28" i="38"/>
  <c r="H29" i="38"/>
  <c r="H30" i="38"/>
  <c r="H31" i="38"/>
  <c r="H13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L3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L32" i="37"/>
  <c r="H28" i="36"/>
  <c r="H29" i="36"/>
  <c r="H30" i="36"/>
  <c r="H31" i="36"/>
  <c r="H13" i="37"/>
  <c r="H14" i="37"/>
  <c r="H15" i="37"/>
  <c r="H16" i="37"/>
  <c r="H17" i="37"/>
  <c r="H18" i="37"/>
  <c r="H19" i="37"/>
  <c r="H20" i="37"/>
  <c r="H21" i="37"/>
  <c r="H22" i="37"/>
  <c r="H23" i="37"/>
  <c r="H24" i="37"/>
  <c r="H25" i="37"/>
  <c r="H26" i="37"/>
  <c r="H27" i="37"/>
  <c r="H28" i="37"/>
  <c r="H29" i="37"/>
  <c r="H30" i="37"/>
  <c r="H31" i="37"/>
  <c r="N31" i="44" l="1"/>
  <c r="I31" i="44"/>
  <c r="N30" i="44"/>
  <c r="I30" i="44"/>
  <c r="N29" i="44"/>
  <c r="I29" i="44"/>
  <c r="N28" i="44"/>
  <c r="I28" i="44"/>
  <c r="N27" i="44"/>
  <c r="I27" i="44"/>
  <c r="N26" i="44"/>
  <c r="I26" i="44"/>
  <c r="N25" i="44"/>
  <c r="I25" i="44"/>
  <c r="N24" i="44"/>
  <c r="I24" i="44"/>
  <c r="N23" i="44"/>
  <c r="I23" i="44"/>
  <c r="N22" i="44"/>
  <c r="I22" i="44"/>
  <c r="N21" i="44"/>
  <c r="I21" i="44"/>
  <c r="N20" i="44"/>
  <c r="I20" i="44"/>
  <c r="N19" i="44"/>
  <c r="I19" i="44"/>
  <c r="N18" i="44"/>
  <c r="I18" i="44"/>
  <c r="N17" i="44"/>
  <c r="I17" i="44"/>
  <c r="N16" i="44"/>
  <c r="I16" i="44"/>
  <c r="N15" i="44"/>
  <c r="I15" i="44"/>
  <c r="N14" i="44"/>
  <c r="I14" i="44"/>
  <c r="N13" i="44"/>
  <c r="N32" i="44" s="1"/>
  <c r="I13" i="44"/>
  <c r="N31" i="43"/>
  <c r="I31" i="43"/>
  <c r="N30" i="43"/>
  <c r="I30" i="43"/>
  <c r="N29" i="43"/>
  <c r="I29" i="43"/>
  <c r="N28" i="43"/>
  <c r="I28" i="43"/>
  <c r="N27" i="43"/>
  <c r="I27" i="43"/>
  <c r="N26" i="43"/>
  <c r="I26" i="43"/>
  <c r="N25" i="43"/>
  <c r="I25" i="43"/>
  <c r="N24" i="43"/>
  <c r="I24" i="43"/>
  <c r="N23" i="43"/>
  <c r="I23" i="43"/>
  <c r="N22" i="43"/>
  <c r="I22" i="43"/>
  <c r="N21" i="43"/>
  <c r="I21" i="43"/>
  <c r="N20" i="43"/>
  <c r="I20" i="43"/>
  <c r="N19" i="43"/>
  <c r="I19" i="43"/>
  <c r="N18" i="43"/>
  <c r="I18" i="43"/>
  <c r="N17" i="43"/>
  <c r="I17" i="43"/>
  <c r="N16" i="43"/>
  <c r="I16" i="43"/>
  <c r="N15" i="43"/>
  <c r="I15" i="43"/>
  <c r="N14" i="43"/>
  <c r="I14" i="43"/>
  <c r="N13" i="43"/>
  <c r="N32" i="43" s="1"/>
  <c r="I13" i="43"/>
  <c r="N31" i="42"/>
  <c r="I31" i="42"/>
  <c r="N30" i="42"/>
  <c r="I30" i="42"/>
  <c r="N29" i="42"/>
  <c r="I29" i="42"/>
  <c r="N28" i="42"/>
  <c r="I28" i="42"/>
  <c r="N27" i="42"/>
  <c r="I27" i="42"/>
  <c r="N26" i="42"/>
  <c r="I26" i="42"/>
  <c r="N25" i="42"/>
  <c r="I25" i="42"/>
  <c r="N24" i="42"/>
  <c r="I24" i="42"/>
  <c r="N23" i="42"/>
  <c r="I23" i="42"/>
  <c r="N22" i="42"/>
  <c r="I22" i="42"/>
  <c r="N21" i="42"/>
  <c r="I21" i="42"/>
  <c r="N20" i="42"/>
  <c r="I20" i="42"/>
  <c r="N19" i="42"/>
  <c r="I19" i="42"/>
  <c r="N18" i="42"/>
  <c r="I18" i="42"/>
  <c r="N17" i="42"/>
  <c r="I17" i="42"/>
  <c r="N16" i="42"/>
  <c r="I16" i="42"/>
  <c r="N15" i="42"/>
  <c r="I15" i="42"/>
  <c r="N14" i="42"/>
  <c r="I14" i="42"/>
  <c r="N13" i="42"/>
  <c r="N32" i="42" s="1"/>
  <c r="I13" i="42"/>
  <c r="N31" i="41"/>
  <c r="I31" i="41"/>
  <c r="N30" i="41"/>
  <c r="I30" i="41"/>
  <c r="N29" i="41"/>
  <c r="I29" i="41"/>
  <c r="N28" i="41"/>
  <c r="I28" i="41"/>
  <c r="N27" i="41"/>
  <c r="I27" i="41"/>
  <c r="N26" i="41"/>
  <c r="I26" i="41"/>
  <c r="N25" i="41"/>
  <c r="I25" i="41"/>
  <c r="N24" i="41"/>
  <c r="I24" i="41"/>
  <c r="N23" i="41"/>
  <c r="I23" i="41"/>
  <c r="N22" i="41"/>
  <c r="I22" i="41"/>
  <c r="N21" i="41"/>
  <c r="I21" i="41"/>
  <c r="N20" i="41"/>
  <c r="I20" i="41"/>
  <c r="N19" i="41"/>
  <c r="I19" i="41"/>
  <c r="N18" i="41"/>
  <c r="I18" i="41"/>
  <c r="N17" i="41"/>
  <c r="I17" i="41"/>
  <c r="N16" i="41"/>
  <c r="I16" i="41"/>
  <c r="N15" i="41"/>
  <c r="I15" i="41"/>
  <c r="N14" i="41"/>
  <c r="I14" i="41"/>
  <c r="N13" i="41"/>
  <c r="N32" i="41" s="1"/>
  <c r="I13" i="41"/>
  <c r="N31" i="39"/>
  <c r="I31" i="39"/>
  <c r="N30" i="39"/>
  <c r="I30" i="39"/>
  <c r="N29" i="39"/>
  <c r="I29" i="39"/>
  <c r="N28" i="39"/>
  <c r="I28" i="39"/>
  <c r="N27" i="39"/>
  <c r="I27" i="39"/>
  <c r="N26" i="39"/>
  <c r="I26" i="39"/>
  <c r="N25" i="39"/>
  <c r="I25" i="39"/>
  <c r="N24" i="39"/>
  <c r="I24" i="39"/>
  <c r="N23" i="39"/>
  <c r="I23" i="39"/>
  <c r="N22" i="39"/>
  <c r="I22" i="39"/>
  <c r="N21" i="39"/>
  <c r="I21" i="39"/>
  <c r="N20" i="39"/>
  <c r="I20" i="39"/>
  <c r="N19" i="39"/>
  <c r="I19" i="39"/>
  <c r="N18" i="39"/>
  <c r="I18" i="39"/>
  <c r="N17" i="39"/>
  <c r="I17" i="39"/>
  <c r="N16" i="39"/>
  <c r="I16" i="39"/>
  <c r="N15" i="39"/>
  <c r="I15" i="39"/>
  <c r="N14" i="39"/>
  <c r="I14" i="39"/>
  <c r="N13" i="39"/>
  <c r="N32" i="39" s="1"/>
  <c r="I13" i="39"/>
  <c r="N31" i="38"/>
  <c r="I31" i="38"/>
  <c r="N30" i="38"/>
  <c r="I30" i="38"/>
  <c r="N29" i="38"/>
  <c r="I29" i="38"/>
  <c r="N28" i="38"/>
  <c r="I28" i="38"/>
  <c r="N27" i="38"/>
  <c r="I27" i="38"/>
  <c r="N26" i="38"/>
  <c r="I26" i="38"/>
  <c r="N25" i="38"/>
  <c r="I25" i="38"/>
  <c r="N24" i="38"/>
  <c r="I24" i="38"/>
  <c r="N23" i="38"/>
  <c r="I23" i="38"/>
  <c r="N22" i="38"/>
  <c r="I22" i="38"/>
  <c r="N21" i="38"/>
  <c r="I21" i="38"/>
  <c r="N20" i="38"/>
  <c r="I20" i="38"/>
  <c r="N19" i="38"/>
  <c r="I19" i="38"/>
  <c r="N18" i="38"/>
  <c r="I18" i="38"/>
  <c r="N17" i="38"/>
  <c r="I17" i="38"/>
  <c r="N16" i="38"/>
  <c r="I16" i="38"/>
  <c r="N15" i="38"/>
  <c r="I15" i="38"/>
  <c r="N14" i="38"/>
  <c r="I14" i="38"/>
  <c r="N13" i="38"/>
  <c r="N32" i="38" s="1"/>
  <c r="I13" i="38"/>
  <c r="N31" i="37"/>
  <c r="I31" i="37"/>
  <c r="N30" i="37"/>
  <c r="I30" i="37"/>
  <c r="N29" i="37"/>
  <c r="I29" i="37"/>
  <c r="N28" i="37"/>
  <c r="I28" i="37"/>
  <c r="N27" i="37"/>
  <c r="I27" i="37"/>
  <c r="N26" i="37"/>
  <c r="I26" i="37"/>
  <c r="N25" i="37"/>
  <c r="I25" i="37"/>
  <c r="N24" i="37"/>
  <c r="I24" i="37"/>
  <c r="N23" i="37"/>
  <c r="I23" i="37"/>
  <c r="N22" i="37"/>
  <c r="I22" i="37"/>
  <c r="N21" i="37"/>
  <c r="I21" i="37"/>
  <c r="N20" i="37"/>
  <c r="I20" i="37"/>
  <c r="N19" i="37"/>
  <c r="I19" i="37"/>
  <c r="N18" i="37"/>
  <c r="I18" i="37"/>
  <c r="N17" i="37"/>
  <c r="I17" i="37"/>
  <c r="N16" i="37"/>
  <c r="I16" i="37"/>
  <c r="N15" i="37"/>
  <c r="I15" i="37"/>
  <c r="N14" i="37"/>
  <c r="I14" i="37"/>
  <c r="N13" i="37"/>
  <c r="N32" i="37" s="1"/>
  <c r="I13" i="37"/>
  <c r="N31" i="36"/>
  <c r="I31" i="36"/>
  <c r="N30" i="36"/>
  <c r="I30" i="36"/>
  <c r="N29" i="36"/>
  <c r="I29" i="36"/>
  <c r="N28" i="36"/>
  <c r="I28" i="36"/>
  <c r="N27" i="36"/>
  <c r="I27" i="36"/>
  <c r="N26" i="36"/>
  <c r="I26" i="36"/>
  <c r="N25" i="36"/>
  <c r="I25" i="36"/>
  <c r="N24" i="36"/>
  <c r="I24" i="36"/>
  <c r="N23" i="36"/>
  <c r="I23" i="36"/>
  <c r="N22" i="36"/>
  <c r="I22" i="36"/>
  <c r="N21" i="36"/>
  <c r="I21" i="36"/>
  <c r="N20" i="36"/>
  <c r="I20" i="36"/>
  <c r="N19" i="36"/>
  <c r="I19" i="36"/>
  <c r="N18" i="36"/>
  <c r="I18" i="36"/>
  <c r="N17" i="36"/>
  <c r="I17" i="36"/>
  <c r="N16" i="36"/>
  <c r="I16" i="36"/>
  <c r="N15" i="36"/>
  <c r="I15" i="36"/>
  <c r="N14" i="36"/>
  <c r="I14" i="36"/>
  <c r="N13" i="36"/>
  <c r="N32" i="36" s="1"/>
  <c r="I13" i="36"/>
  <c r="P13" i="43" l="1"/>
  <c r="K13" i="43"/>
  <c r="M13" i="43" s="1"/>
  <c r="P14" i="43"/>
  <c r="K14" i="43"/>
  <c r="M14" i="43" s="1"/>
  <c r="O14" i="43" s="1"/>
  <c r="P15" i="43"/>
  <c r="K15" i="43"/>
  <c r="M15" i="43" s="1"/>
  <c r="O15" i="43" s="1"/>
  <c r="P16" i="43"/>
  <c r="K16" i="43"/>
  <c r="M16" i="43" s="1"/>
  <c r="O16" i="43" s="1"/>
  <c r="P17" i="43"/>
  <c r="K17" i="43"/>
  <c r="M17" i="43" s="1"/>
  <c r="O17" i="43" s="1"/>
  <c r="P18" i="43"/>
  <c r="K18" i="43"/>
  <c r="M18" i="43" s="1"/>
  <c r="O18" i="43" s="1"/>
  <c r="P19" i="43"/>
  <c r="K19" i="43"/>
  <c r="M19" i="43" s="1"/>
  <c r="O19" i="43" s="1"/>
  <c r="P20" i="43"/>
  <c r="K20" i="43"/>
  <c r="M20" i="43" s="1"/>
  <c r="O20" i="43" s="1"/>
  <c r="P21" i="43"/>
  <c r="K21" i="43"/>
  <c r="M21" i="43" s="1"/>
  <c r="O21" i="43" s="1"/>
  <c r="P22" i="43"/>
  <c r="K22" i="43"/>
  <c r="M22" i="43" s="1"/>
  <c r="O22" i="43" s="1"/>
  <c r="P23" i="43"/>
  <c r="K23" i="43"/>
  <c r="M23" i="43" s="1"/>
  <c r="O23" i="43" s="1"/>
  <c r="P24" i="43"/>
  <c r="K24" i="43"/>
  <c r="M24" i="43" s="1"/>
  <c r="O24" i="43" s="1"/>
  <c r="P25" i="43"/>
  <c r="K25" i="43"/>
  <c r="M25" i="43" s="1"/>
  <c r="O25" i="43" s="1"/>
  <c r="P26" i="43"/>
  <c r="K26" i="43"/>
  <c r="M26" i="43" s="1"/>
  <c r="O26" i="43" s="1"/>
  <c r="P27" i="43"/>
  <c r="K27" i="43"/>
  <c r="M27" i="43" s="1"/>
  <c r="O27" i="43" s="1"/>
  <c r="P28" i="43"/>
  <c r="K28" i="43"/>
  <c r="M28" i="43" s="1"/>
  <c r="O28" i="43" s="1"/>
  <c r="P29" i="43"/>
  <c r="K29" i="43"/>
  <c r="M29" i="43" s="1"/>
  <c r="O29" i="43" s="1"/>
  <c r="P30" i="43"/>
  <c r="K30" i="43"/>
  <c r="M30" i="43" s="1"/>
  <c r="O30" i="43" s="1"/>
  <c r="P31" i="43"/>
  <c r="K31" i="43"/>
  <c r="M31" i="43" s="1"/>
  <c r="O31" i="43" s="1"/>
  <c r="P13" i="44"/>
  <c r="K13" i="44"/>
  <c r="M13" i="44" s="1"/>
  <c r="P14" i="44"/>
  <c r="K14" i="44"/>
  <c r="M14" i="44" s="1"/>
  <c r="O14" i="44" s="1"/>
  <c r="P15" i="44"/>
  <c r="K15" i="44"/>
  <c r="M15" i="44" s="1"/>
  <c r="O15" i="44" s="1"/>
  <c r="P16" i="44"/>
  <c r="K16" i="44"/>
  <c r="M16" i="44" s="1"/>
  <c r="O16" i="44" s="1"/>
  <c r="P17" i="44"/>
  <c r="K17" i="44"/>
  <c r="M17" i="44" s="1"/>
  <c r="O17" i="44" s="1"/>
  <c r="P18" i="44"/>
  <c r="K18" i="44"/>
  <c r="M18" i="44" s="1"/>
  <c r="O18" i="44" s="1"/>
  <c r="P19" i="44"/>
  <c r="K19" i="44"/>
  <c r="M19" i="44" s="1"/>
  <c r="O19" i="44" s="1"/>
  <c r="P20" i="44"/>
  <c r="K20" i="44"/>
  <c r="M20" i="44" s="1"/>
  <c r="O20" i="44" s="1"/>
  <c r="P21" i="44"/>
  <c r="K21" i="44"/>
  <c r="M21" i="44" s="1"/>
  <c r="O21" i="44" s="1"/>
  <c r="P22" i="44"/>
  <c r="K22" i="44"/>
  <c r="M22" i="44" s="1"/>
  <c r="O22" i="44" s="1"/>
  <c r="P23" i="44"/>
  <c r="K23" i="44"/>
  <c r="M23" i="44" s="1"/>
  <c r="O23" i="44" s="1"/>
  <c r="P24" i="44"/>
  <c r="K24" i="44"/>
  <c r="M24" i="44" s="1"/>
  <c r="O24" i="44" s="1"/>
  <c r="P25" i="44"/>
  <c r="K25" i="44"/>
  <c r="M25" i="44" s="1"/>
  <c r="O25" i="44" s="1"/>
  <c r="P26" i="44"/>
  <c r="K26" i="44"/>
  <c r="M26" i="44" s="1"/>
  <c r="O26" i="44" s="1"/>
  <c r="P27" i="44"/>
  <c r="K27" i="44"/>
  <c r="M27" i="44" s="1"/>
  <c r="O27" i="44" s="1"/>
  <c r="P28" i="44"/>
  <c r="K28" i="44"/>
  <c r="M28" i="44" s="1"/>
  <c r="O28" i="44" s="1"/>
  <c r="P29" i="44"/>
  <c r="K29" i="44"/>
  <c r="M29" i="44" s="1"/>
  <c r="O29" i="44" s="1"/>
  <c r="P30" i="44"/>
  <c r="K30" i="44"/>
  <c r="M30" i="44" s="1"/>
  <c r="O30" i="44" s="1"/>
  <c r="P31" i="44"/>
  <c r="K31" i="44"/>
  <c r="M31" i="44" s="1"/>
  <c r="O31" i="44" s="1"/>
  <c r="P13" i="41"/>
  <c r="K13" i="41"/>
  <c r="M13" i="41" s="1"/>
  <c r="P14" i="41"/>
  <c r="K14" i="41"/>
  <c r="M14" i="41" s="1"/>
  <c r="O14" i="41" s="1"/>
  <c r="P15" i="41"/>
  <c r="K15" i="41"/>
  <c r="M15" i="41" s="1"/>
  <c r="O15" i="41" s="1"/>
  <c r="P16" i="41"/>
  <c r="K16" i="41"/>
  <c r="M16" i="41" s="1"/>
  <c r="O16" i="41" s="1"/>
  <c r="P17" i="41"/>
  <c r="K17" i="41"/>
  <c r="M17" i="41" s="1"/>
  <c r="O17" i="41" s="1"/>
  <c r="P18" i="41"/>
  <c r="K18" i="41"/>
  <c r="M18" i="41" s="1"/>
  <c r="O18" i="41" s="1"/>
  <c r="P19" i="41"/>
  <c r="K19" i="41"/>
  <c r="M19" i="41" s="1"/>
  <c r="O19" i="41" s="1"/>
  <c r="P20" i="41"/>
  <c r="K20" i="41"/>
  <c r="M20" i="41" s="1"/>
  <c r="O20" i="41" s="1"/>
  <c r="P21" i="41"/>
  <c r="K21" i="41"/>
  <c r="M21" i="41" s="1"/>
  <c r="O21" i="41" s="1"/>
  <c r="P22" i="41"/>
  <c r="K22" i="41"/>
  <c r="M22" i="41" s="1"/>
  <c r="O22" i="41" s="1"/>
  <c r="P23" i="41"/>
  <c r="K23" i="41"/>
  <c r="M23" i="41" s="1"/>
  <c r="O23" i="41" s="1"/>
  <c r="P24" i="41"/>
  <c r="K24" i="41"/>
  <c r="M24" i="41" s="1"/>
  <c r="O24" i="41" s="1"/>
  <c r="P25" i="41"/>
  <c r="K25" i="41"/>
  <c r="M25" i="41" s="1"/>
  <c r="O25" i="41" s="1"/>
  <c r="P26" i="41"/>
  <c r="K26" i="41"/>
  <c r="M26" i="41" s="1"/>
  <c r="O26" i="41" s="1"/>
  <c r="P27" i="41"/>
  <c r="K27" i="41"/>
  <c r="M27" i="41" s="1"/>
  <c r="O27" i="41" s="1"/>
  <c r="P28" i="41"/>
  <c r="K28" i="41"/>
  <c r="M28" i="41" s="1"/>
  <c r="O28" i="41" s="1"/>
  <c r="P29" i="41"/>
  <c r="K29" i="41"/>
  <c r="M29" i="41" s="1"/>
  <c r="O29" i="41" s="1"/>
  <c r="P30" i="41"/>
  <c r="K30" i="41"/>
  <c r="M30" i="41" s="1"/>
  <c r="O30" i="41" s="1"/>
  <c r="P31" i="41"/>
  <c r="K31" i="41"/>
  <c r="M31" i="41" s="1"/>
  <c r="O31" i="41" s="1"/>
  <c r="P13" i="42"/>
  <c r="K13" i="42"/>
  <c r="M13" i="42" s="1"/>
  <c r="P14" i="42"/>
  <c r="K14" i="42"/>
  <c r="M14" i="42" s="1"/>
  <c r="O14" i="42" s="1"/>
  <c r="P15" i="42"/>
  <c r="K15" i="42"/>
  <c r="M15" i="42" s="1"/>
  <c r="O15" i="42" s="1"/>
  <c r="P16" i="42"/>
  <c r="K16" i="42"/>
  <c r="M16" i="42" s="1"/>
  <c r="O16" i="42" s="1"/>
  <c r="P17" i="42"/>
  <c r="K17" i="42"/>
  <c r="M17" i="42" s="1"/>
  <c r="O17" i="42" s="1"/>
  <c r="P18" i="42"/>
  <c r="K18" i="42"/>
  <c r="M18" i="42" s="1"/>
  <c r="O18" i="42" s="1"/>
  <c r="P19" i="42"/>
  <c r="K19" i="42"/>
  <c r="M19" i="42" s="1"/>
  <c r="O19" i="42" s="1"/>
  <c r="P20" i="42"/>
  <c r="K20" i="42"/>
  <c r="M20" i="42" s="1"/>
  <c r="O20" i="42" s="1"/>
  <c r="P21" i="42"/>
  <c r="K21" i="42"/>
  <c r="M21" i="42" s="1"/>
  <c r="O21" i="42" s="1"/>
  <c r="P22" i="42"/>
  <c r="K22" i="42"/>
  <c r="M22" i="42" s="1"/>
  <c r="O22" i="42" s="1"/>
  <c r="P23" i="42"/>
  <c r="K23" i="42"/>
  <c r="M23" i="42" s="1"/>
  <c r="O23" i="42" s="1"/>
  <c r="P24" i="42"/>
  <c r="K24" i="42"/>
  <c r="M24" i="42" s="1"/>
  <c r="O24" i="42" s="1"/>
  <c r="P25" i="42"/>
  <c r="K25" i="42"/>
  <c r="M25" i="42" s="1"/>
  <c r="O25" i="42" s="1"/>
  <c r="P26" i="42"/>
  <c r="K26" i="42"/>
  <c r="M26" i="42" s="1"/>
  <c r="O26" i="42" s="1"/>
  <c r="P27" i="42"/>
  <c r="K27" i="42"/>
  <c r="M27" i="42" s="1"/>
  <c r="O27" i="42" s="1"/>
  <c r="P28" i="42"/>
  <c r="K28" i="42"/>
  <c r="M28" i="42" s="1"/>
  <c r="O28" i="42" s="1"/>
  <c r="P29" i="42"/>
  <c r="K29" i="42"/>
  <c r="M29" i="42" s="1"/>
  <c r="O29" i="42" s="1"/>
  <c r="P30" i="42"/>
  <c r="K30" i="42"/>
  <c r="M30" i="42" s="1"/>
  <c r="O30" i="42" s="1"/>
  <c r="P31" i="42"/>
  <c r="K31" i="42"/>
  <c r="M31" i="42" s="1"/>
  <c r="O31" i="42" s="1"/>
  <c r="P13" i="38"/>
  <c r="K13" i="38"/>
  <c r="M13" i="38" s="1"/>
  <c r="P14" i="38"/>
  <c r="K14" i="38"/>
  <c r="M14" i="38" s="1"/>
  <c r="O14" i="38" s="1"/>
  <c r="P15" i="38"/>
  <c r="K15" i="38"/>
  <c r="M15" i="38" s="1"/>
  <c r="O15" i="38" s="1"/>
  <c r="P16" i="38"/>
  <c r="K16" i="38"/>
  <c r="M16" i="38" s="1"/>
  <c r="O16" i="38" s="1"/>
  <c r="P17" i="38"/>
  <c r="K17" i="38"/>
  <c r="M17" i="38" s="1"/>
  <c r="O17" i="38" s="1"/>
  <c r="P18" i="38"/>
  <c r="K18" i="38"/>
  <c r="M18" i="38" s="1"/>
  <c r="O18" i="38" s="1"/>
  <c r="P19" i="38"/>
  <c r="K19" i="38"/>
  <c r="M19" i="38" s="1"/>
  <c r="O19" i="38" s="1"/>
  <c r="P20" i="38"/>
  <c r="K20" i="38"/>
  <c r="M20" i="38" s="1"/>
  <c r="O20" i="38" s="1"/>
  <c r="P21" i="38"/>
  <c r="K21" i="38"/>
  <c r="M21" i="38" s="1"/>
  <c r="O21" i="38" s="1"/>
  <c r="P22" i="38"/>
  <c r="K22" i="38"/>
  <c r="M22" i="38" s="1"/>
  <c r="O22" i="38" s="1"/>
  <c r="P23" i="38"/>
  <c r="K23" i="38"/>
  <c r="M23" i="38" s="1"/>
  <c r="O23" i="38" s="1"/>
  <c r="P24" i="38"/>
  <c r="K24" i="38"/>
  <c r="M24" i="38" s="1"/>
  <c r="O24" i="38" s="1"/>
  <c r="P25" i="38"/>
  <c r="K25" i="38"/>
  <c r="M25" i="38" s="1"/>
  <c r="O25" i="38" s="1"/>
  <c r="P26" i="38"/>
  <c r="K26" i="38"/>
  <c r="M26" i="38" s="1"/>
  <c r="O26" i="38" s="1"/>
  <c r="P27" i="38"/>
  <c r="K27" i="38"/>
  <c r="M27" i="38" s="1"/>
  <c r="O27" i="38" s="1"/>
  <c r="P28" i="38"/>
  <c r="K28" i="38"/>
  <c r="M28" i="38" s="1"/>
  <c r="O28" i="38" s="1"/>
  <c r="P29" i="38"/>
  <c r="K29" i="38"/>
  <c r="M29" i="38" s="1"/>
  <c r="O29" i="38" s="1"/>
  <c r="P30" i="38"/>
  <c r="K30" i="38"/>
  <c r="M30" i="38" s="1"/>
  <c r="O30" i="38" s="1"/>
  <c r="P31" i="38"/>
  <c r="K31" i="38"/>
  <c r="M31" i="38" s="1"/>
  <c r="O31" i="38" s="1"/>
  <c r="P13" i="39"/>
  <c r="K13" i="39"/>
  <c r="M13" i="39" s="1"/>
  <c r="P14" i="39"/>
  <c r="K14" i="39"/>
  <c r="M14" i="39" s="1"/>
  <c r="O14" i="39" s="1"/>
  <c r="P15" i="39"/>
  <c r="K15" i="39"/>
  <c r="M15" i="39" s="1"/>
  <c r="O15" i="39" s="1"/>
  <c r="P16" i="39"/>
  <c r="K16" i="39"/>
  <c r="M16" i="39" s="1"/>
  <c r="O16" i="39" s="1"/>
  <c r="P17" i="39"/>
  <c r="K17" i="39"/>
  <c r="M17" i="39" s="1"/>
  <c r="O17" i="39" s="1"/>
  <c r="P18" i="39"/>
  <c r="K18" i="39"/>
  <c r="M18" i="39" s="1"/>
  <c r="O18" i="39" s="1"/>
  <c r="P19" i="39"/>
  <c r="K19" i="39"/>
  <c r="M19" i="39" s="1"/>
  <c r="O19" i="39" s="1"/>
  <c r="P20" i="39"/>
  <c r="K20" i="39"/>
  <c r="M20" i="39" s="1"/>
  <c r="O20" i="39" s="1"/>
  <c r="P21" i="39"/>
  <c r="K21" i="39"/>
  <c r="M21" i="39" s="1"/>
  <c r="O21" i="39" s="1"/>
  <c r="P22" i="39"/>
  <c r="K22" i="39"/>
  <c r="M22" i="39" s="1"/>
  <c r="O22" i="39" s="1"/>
  <c r="P23" i="39"/>
  <c r="K23" i="39"/>
  <c r="M23" i="39" s="1"/>
  <c r="O23" i="39" s="1"/>
  <c r="P24" i="39"/>
  <c r="K24" i="39"/>
  <c r="M24" i="39" s="1"/>
  <c r="O24" i="39" s="1"/>
  <c r="P25" i="39"/>
  <c r="K25" i="39"/>
  <c r="M25" i="39" s="1"/>
  <c r="O25" i="39" s="1"/>
  <c r="P26" i="39"/>
  <c r="K26" i="39"/>
  <c r="M26" i="39" s="1"/>
  <c r="O26" i="39" s="1"/>
  <c r="P27" i="39"/>
  <c r="K27" i="39"/>
  <c r="M27" i="39" s="1"/>
  <c r="O27" i="39" s="1"/>
  <c r="P28" i="39"/>
  <c r="K28" i="39"/>
  <c r="M28" i="39" s="1"/>
  <c r="O28" i="39" s="1"/>
  <c r="P29" i="39"/>
  <c r="K29" i="39"/>
  <c r="M29" i="39" s="1"/>
  <c r="O29" i="39" s="1"/>
  <c r="P30" i="39"/>
  <c r="K30" i="39"/>
  <c r="M30" i="39" s="1"/>
  <c r="O30" i="39" s="1"/>
  <c r="P31" i="39"/>
  <c r="K31" i="39"/>
  <c r="M31" i="39" s="1"/>
  <c r="O31" i="39" s="1"/>
  <c r="P13" i="36"/>
  <c r="K13" i="36"/>
  <c r="M13" i="36" s="1"/>
  <c r="P14" i="36"/>
  <c r="K14" i="36"/>
  <c r="M14" i="36" s="1"/>
  <c r="O14" i="36" s="1"/>
  <c r="P15" i="36"/>
  <c r="K15" i="36"/>
  <c r="M15" i="36" s="1"/>
  <c r="O15" i="36" s="1"/>
  <c r="P16" i="36"/>
  <c r="K16" i="36"/>
  <c r="M16" i="36" s="1"/>
  <c r="O16" i="36" s="1"/>
  <c r="P17" i="36"/>
  <c r="K17" i="36"/>
  <c r="M17" i="36" s="1"/>
  <c r="O17" i="36" s="1"/>
  <c r="P18" i="36"/>
  <c r="K18" i="36"/>
  <c r="M18" i="36" s="1"/>
  <c r="O18" i="36" s="1"/>
  <c r="P19" i="36"/>
  <c r="K19" i="36"/>
  <c r="M19" i="36" s="1"/>
  <c r="O19" i="36" s="1"/>
  <c r="P20" i="36"/>
  <c r="K20" i="36"/>
  <c r="M20" i="36" s="1"/>
  <c r="O20" i="36" s="1"/>
  <c r="P21" i="36"/>
  <c r="K21" i="36"/>
  <c r="M21" i="36" s="1"/>
  <c r="O21" i="36" s="1"/>
  <c r="P22" i="36"/>
  <c r="K22" i="36"/>
  <c r="M22" i="36" s="1"/>
  <c r="O22" i="36" s="1"/>
  <c r="P23" i="36"/>
  <c r="K23" i="36"/>
  <c r="M23" i="36" s="1"/>
  <c r="O23" i="36" s="1"/>
  <c r="P24" i="36"/>
  <c r="K24" i="36"/>
  <c r="M24" i="36" s="1"/>
  <c r="O24" i="36" s="1"/>
  <c r="P25" i="36"/>
  <c r="K25" i="36"/>
  <c r="M25" i="36" s="1"/>
  <c r="O25" i="36" s="1"/>
  <c r="P26" i="36"/>
  <c r="K26" i="36"/>
  <c r="M26" i="36" s="1"/>
  <c r="O26" i="36" s="1"/>
  <c r="P27" i="36"/>
  <c r="K27" i="36"/>
  <c r="M27" i="36" s="1"/>
  <c r="O27" i="36" s="1"/>
  <c r="P28" i="36"/>
  <c r="K28" i="36"/>
  <c r="M28" i="36" s="1"/>
  <c r="O28" i="36" s="1"/>
  <c r="P29" i="36"/>
  <c r="K29" i="36"/>
  <c r="M29" i="36" s="1"/>
  <c r="O29" i="36" s="1"/>
  <c r="P30" i="36"/>
  <c r="K30" i="36"/>
  <c r="M30" i="36" s="1"/>
  <c r="O30" i="36" s="1"/>
  <c r="P31" i="36"/>
  <c r="K31" i="36"/>
  <c r="M31" i="36" s="1"/>
  <c r="O31" i="36" s="1"/>
  <c r="P13" i="37"/>
  <c r="K13" i="37"/>
  <c r="M13" i="37" s="1"/>
  <c r="P14" i="37"/>
  <c r="K14" i="37"/>
  <c r="M14" i="37" s="1"/>
  <c r="O14" i="37" s="1"/>
  <c r="P15" i="37"/>
  <c r="K15" i="37"/>
  <c r="M15" i="37" s="1"/>
  <c r="O15" i="37" s="1"/>
  <c r="P16" i="37"/>
  <c r="K16" i="37"/>
  <c r="M16" i="37" s="1"/>
  <c r="O16" i="37" s="1"/>
  <c r="P17" i="37"/>
  <c r="K17" i="37"/>
  <c r="M17" i="37" s="1"/>
  <c r="O17" i="37" s="1"/>
  <c r="P18" i="37"/>
  <c r="K18" i="37"/>
  <c r="M18" i="37" s="1"/>
  <c r="O18" i="37" s="1"/>
  <c r="P19" i="37"/>
  <c r="K19" i="37"/>
  <c r="M19" i="37" s="1"/>
  <c r="O19" i="37" s="1"/>
  <c r="P20" i="37"/>
  <c r="K20" i="37"/>
  <c r="M20" i="37" s="1"/>
  <c r="O20" i="37" s="1"/>
  <c r="P21" i="37"/>
  <c r="K21" i="37"/>
  <c r="M21" i="37" s="1"/>
  <c r="O21" i="37" s="1"/>
  <c r="P22" i="37"/>
  <c r="K22" i="37"/>
  <c r="M22" i="37" s="1"/>
  <c r="O22" i="37" s="1"/>
  <c r="P23" i="37"/>
  <c r="K23" i="37"/>
  <c r="M23" i="37" s="1"/>
  <c r="O23" i="37" s="1"/>
  <c r="P24" i="37"/>
  <c r="K24" i="37"/>
  <c r="M24" i="37" s="1"/>
  <c r="O24" i="37" s="1"/>
  <c r="P25" i="37"/>
  <c r="K25" i="37"/>
  <c r="M25" i="37" s="1"/>
  <c r="O25" i="37" s="1"/>
  <c r="P26" i="37"/>
  <c r="K26" i="37"/>
  <c r="M26" i="37" s="1"/>
  <c r="O26" i="37" s="1"/>
  <c r="P27" i="37"/>
  <c r="K27" i="37"/>
  <c r="M27" i="37" s="1"/>
  <c r="O27" i="37" s="1"/>
  <c r="P28" i="37"/>
  <c r="K28" i="37"/>
  <c r="M28" i="37" s="1"/>
  <c r="O28" i="37" s="1"/>
  <c r="P29" i="37"/>
  <c r="K29" i="37"/>
  <c r="M29" i="37" s="1"/>
  <c r="O29" i="37" s="1"/>
  <c r="P30" i="37"/>
  <c r="K30" i="37"/>
  <c r="M30" i="37" s="1"/>
  <c r="O30" i="37" s="1"/>
  <c r="P31" i="37"/>
  <c r="K31" i="37"/>
  <c r="M31" i="37" s="1"/>
  <c r="O31" i="37" s="1"/>
  <c r="M32" i="44" l="1"/>
  <c r="O13" i="44"/>
  <c r="O32" i="44" s="1"/>
  <c r="P32" i="44"/>
  <c r="M32" i="43"/>
  <c r="O13" i="43"/>
  <c r="O32" i="43" s="1"/>
  <c r="P32" i="43"/>
  <c r="M32" i="42"/>
  <c r="O13" i="42"/>
  <c r="O32" i="42" s="1"/>
  <c r="P32" i="42"/>
  <c r="M32" i="41"/>
  <c r="O13" i="41"/>
  <c r="O32" i="41" s="1"/>
  <c r="P32" i="41"/>
  <c r="M32" i="39"/>
  <c r="O13" i="39"/>
  <c r="O32" i="39" s="1"/>
  <c r="P32" i="39"/>
  <c r="M32" i="38"/>
  <c r="O13" i="38"/>
  <c r="O32" i="38" s="1"/>
  <c r="P32" i="38"/>
  <c r="M32" i="37"/>
  <c r="O13" i="37"/>
  <c r="O32" i="37" s="1"/>
  <c r="P32" i="37"/>
  <c r="M32" i="36"/>
  <c r="O13" i="36"/>
  <c r="O32" i="36" s="1"/>
  <c r="P32" i="36"/>
  <c r="L37" i="43" l="1"/>
  <c r="J5" i="43"/>
  <c r="L35" i="43"/>
  <c r="J3" i="43"/>
  <c r="L37" i="44"/>
  <c r="J5" i="44"/>
  <c r="L35" i="44"/>
  <c r="J3" i="44"/>
  <c r="L37" i="41"/>
  <c r="J5" i="41"/>
  <c r="L35" i="41"/>
  <c r="J3" i="41"/>
  <c r="L37" i="42"/>
  <c r="J5" i="42"/>
  <c r="L35" i="42"/>
  <c r="J3" i="42"/>
  <c r="L37" i="38"/>
  <c r="J5" i="38"/>
  <c r="L35" i="38"/>
  <c r="J3" i="38"/>
  <c r="L37" i="39"/>
  <c r="J5" i="39"/>
  <c r="L35" i="39"/>
  <c r="J3" i="39"/>
  <c r="L37" i="36"/>
  <c r="J5" i="36"/>
  <c r="L35" i="36"/>
  <c r="J3" i="36"/>
  <c r="L37" i="37"/>
  <c r="J5" i="37"/>
  <c r="L35" i="37"/>
  <c r="J3" i="37"/>
  <c r="D31" i="30" l="1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4" i="35"/>
  <c r="D15" i="35"/>
  <c r="D16" i="35"/>
  <c r="D17" i="35"/>
  <c r="D18" i="35"/>
  <c r="D19" i="35"/>
  <c r="D20" i="35"/>
  <c r="D21" i="35"/>
  <c r="D22" i="35"/>
  <c r="D23" i="35"/>
  <c r="D24" i="35"/>
  <c r="D25" i="35"/>
  <c r="D26" i="35"/>
  <c r="D27" i="35"/>
  <c r="D28" i="35"/>
  <c r="D29" i="35"/>
  <c r="D30" i="35"/>
  <c r="D31" i="35"/>
  <c r="D13" i="35"/>
  <c r="H31" i="35" l="1"/>
  <c r="N31" i="35" s="1"/>
  <c r="G31" i="35"/>
  <c r="L31" i="35" s="1"/>
  <c r="H30" i="35"/>
  <c r="N30" i="35" s="1"/>
  <c r="G30" i="35"/>
  <c r="L30" i="35" s="1"/>
  <c r="H29" i="35"/>
  <c r="N29" i="35" s="1"/>
  <c r="G29" i="35"/>
  <c r="L29" i="35" s="1"/>
  <c r="H28" i="35"/>
  <c r="N28" i="35" s="1"/>
  <c r="G28" i="35"/>
  <c r="L28" i="35" s="1"/>
  <c r="H27" i="35"/>
  <c r="N27" i="35" s="1"/>
  <c r="G27" i="35"/>
  <c r="L27" i="35" s="1"/>
  <c r="H26" i="35"/>
  <c r="N26" i="35" s="1"/>
  <c r="G26" i="35"/>
  <c r="L26" i="35" s="1"/>
  <c r="H25" i="35"/>
  <c r="N25" i="35" s="1"/>
  <c r="G25" i="35"/>
  <c r="L25" i="35" s="1"/>
  <c r="H24" i="35"/>
  <c r="N24" i="35" s="1"/>
  <c r="G24" i="35"/>
  <c r="L24" i="35" s="1"/>
  <c r="H23" i="35"/>
  <c r="N23" i="35" s="1"/>
  <c r="G23" i="35"/>
  <c r="L23" i="35" s="1"/>
  <c r="H22" i="35"/>
  <c r="N22" i="35" s="1"/>
  <c r="G22" i="35"/>
  <c r="L22" i="35" s="1"/>
  <c r="H21" i="35"/>
  <c r="N21" i="35" s="1"/>
  <c r="G21" i="35"/>
  <c r="L21" i="35" s="1"/>
  <c r="H20" i="35"/>
  <c r="N20" i="35" s="1"/>
  <c r="G20" i="35"/>
  <c r="L20" i="35" s="1"/>
  <c r="H19" i="35"/>
  <c r="N19" i="35" s="1"/>
  <c r="G19" i="35"/>
  <c r="L19" i="35" s="1"/>
  <c r="H18" i="35"/>
  <c r="N18" i="35" s="1"/>
  <c r="G18" i="35"/>
  <c r="L18" i="35" s="1"/>
  <c r="H17" i="35"/>
  <c r="N17" i="35" s="1"/>
  <c r="G17" i="35"/>
  <c r="L17" i="35" s="1"/>
  <c r="H16" i="35"/>
  <c r="N16" i="35" s="1"/>
  <c r="G16" i="35"/>
  <c r="L16" i="35" s="1"/>
  <c r="H15" i="35"/>
  <c r="N15" i="35" s="1"/>
  <c r="G15" i="35"/>
  <c r="L15" i="35" s="1"/>
  <c r="H14" i="35"/>
  <c r="N14" i="35" s="1"/>
  <c r="G14" i="35"/>
  <c r="L14" i="35" s="1"/>
  <c r="A14" i="35"/>
  <c r="A15" i="35" s="1"/>
  <c r="A17" i="35" s="1"/>
  <c r="A19" i="35" s="1"/>
  <c r="A20" i="35" s="1"/>
  <c r="A22" i="35" s="1"/>
  <c r="A24" i="35" s="1"/>
  <c r="A25" i="35" s="1"/>
  <c r="A26" i="35" s="1"/>
  <c r="A27" i="35" s="1"/>
  <c r="A28" i="35" s="1"/>
  <c r="A29" i="35" s="1"/>
  <c r="A30" i="35" s="1"/>
  <c r="A31" i="35" s="1"/>
  <c r="H13" i="35"/>
  <c r="N13" i="35" s="1"/>
  <c r="N32" i="35" s="1"/>
  <c r="G13" i="35"/>
  <c r="L13" i="35" s="1"/>
  <c r="H31" i="34"/>
  <c r="N31" i="34" s="1"/>
  <c r="G31" i="34"/>
  <c r="L31" i="34" s="1"/>
  <c r="H30" i="34"/>
  <c r="N30" i="34" s="1"/>
  <c r="G30" i="34"/>
  <c r="L30" i="34" s="1"/>
  <c r="H29" i="34"/>
  <c r="N29" i="34" s="1"/>
  <c r="G29" i="34"/>
  <c r="L29" i="34" s="1"/>
  <c r="H28" i="34"/>
  <c r="N28" i="34" s="1"/>
  <c r="G28" i="34"/>
  <c r="L28" i="34" s="1"/>
  <c r="H27" i="34"/>
  <c r="N27" i="34" s="1"/>
  <c r="G27" i="34"/>
  <c r="L27" i="34" s="1"/>
  <c r="H26" i="34"/>
  <c r="N26" i="34" s="1"/>
  <c r="G26" i="34"/>
  <c r="L26" i="34" s="1"/>
  <c r="H25" i="34"/>
  <c r="N25" i="34" s="1"/>
  <c r="G25" i="34"/>
  <c r="L25" i="34" s="1"/>
  <c r="H24" i="34"/>
  <c r="N24" i="34" s="1"/>
  <c r="G24" i="34"/>
  <c r="L24" i="34" s="1"/>
  <c r="H23" i="34"/>
  <c r="N23" i="34" s="1"/>
  <c r="G23" i="34"/>
  <c r="L23" i="34" s="1"/>
  <c r="H22" i="34"/>
  <c r="N22" i="34" s="1"/>
  <c r="G22" i="34"/>
  <c r="L22" i="34" s="1"/>
  <c r="H21" i="34"/>
  <c r="N21" i="34" s="1"/>
  <c r="G21" i="34"/>
  <c r="L21" i="34" s="1"/>
  <c r="H20" i="34"/>
  <c r="N20" i="34" s="1"/>
  <c r="G20" i="34"/>
  <c r="L20" i="34" s="1"/>
  <c r="H19" i="34"/>
  <c r="N19" i="34" s="1"/>
  <c r="G19" i="34"/>
  <c r="L19" i="34" s="1"/>
  <c r="H18" i="34"/>
  <c r="N18" i="34" s="1"/>
  <c r="G18" i="34"/>
  <c r="L18" i="34" s="1"/>
  <c r="H17" i="34"/>
  <c r="N17" i="34" s="1"/>
  <c r="G17" i="34"/>
  <c r="L17" i="34" s="1"/>
  <c r="H16" i="34"/>
  <c r="N16" i="34" s="1"/>
  <c r="G16" i="34"/>
  <c r="L16" i="34" s="1"/>
  <c r="H15" i="34"/>
  <c r="N15" i="34" s="1"/>
  <c r="G15" i="34"/>
  <c r="L15" i="34" s="1"/>
  <c r="H14" i="34"/>
  <c r="N14" i="34" s="1"/>
  <c r="G14" i="34"/>
  <c r="L14" i="34" s="1"/>
  <c r="A14" i="34"/>
  <c r="A15" i="34" s="1"/>
  <c r="A17" i="34" s="1"/>
  <c r="A19" i="34" s="1"/>
  <c r="A20" i="34" s="1"/>
  <c r="A22" i="34" s="1"/>
  <c r="A24" i="34" s="1"/>
  <c r="A25" i="34" s="1"/>
  <c r="A26" i="34" s="1"/>
  <c r="A27" i="34" s="1"/>
  <c r="A28" i="34" s="1"/>
  <c r="A29" i="34" s="1"/>
  <c r="A30" i="34" s="1"/>
  <c r="A31" i="34" s="1"/>
  <c r="H13" i="34"/>
  <c r="N13" i="34" s="1"/>
  <c r="N32" i="34" s="1"/>
  <c r="G13" i="34"/>
  <c r="L13" i="34" s="1"/>
  <c r="H31" i="33"/>
  <c r="N31" i="33" s="1"/>
  <c r="G31" i="33"/>
  <c r="L31" i="33" s="1"/>
  <c r="H30" i="33"/>
  <c r="N30" i="33" s="1"/>
  <c r="G30" i="33"/>
  <c r="L30" i="33" s="1"/>
  <c r="H29" i="33"/>
  <c r="N29" i="33" s="1"/>
  <c r="G29" i="33"/>
  <c r="L29" i="33" s="1"/>
  <c r="H28" i="33"/>
  <c r="N28" i="33" s="1"/>
  <c r="G28" i="33"/>
  <c r="L28" i="33" s="1"/>
  <c r="H27" i="33"/>
  <c r="N27" i="33" s="1"/>
  <c r="G27" i="33"/>
  <c r="L27" i="33" s="1"/>
  <c r="H26" i="33"/>
  <c r="N26" i="33" s="1"/>
  <c r="G26" i="33"/>
  <c r="L26" i="33" s="1"/>
  <c r="H25" i="33"/>
  <c r="N25" i="33" s="1"/>
  <c r="G25" i="33"/>
  <c r="L25" i="33" s="1"/>
  <c r="H24" i="33"/>
  <c r="N24" i="33" s="1"/>
  <c r="G24" i="33"/>
  <c r="L24" i="33" s="1"/>
  <c r="H23" i="33"/>
  <c r="N23" i="33" s="1"/>
  <c r="G23" i="33"/>
  <c r="L23" i="33" s="1"/>
  <c r="H22" i="33"/>
  <c r="N22" i="33" s="1"/>
  <c r="G22" i="33"/>
  <c r="L22" i="33" s="1"/>
  <c r="H21" i="33"/>
  <c r="N21" i="33" s="1"/>
  <c r="G21" i="33"/>
  <c r="L21" i="33" s="1"/>
  <c r="H20" i="33"/>
  <c r="N20" i="33" s="1"/>
  <c r="G20" i="33"/>
  <c r="L20" i="33" s="1"/>
  <c r="H19" i="33"/>
  <c r="N19" i="33" s="1"/>
  <c r="G19" i="33"/>
  <c r="L19" i="33" s="1"/>
  <c r="H18" i="33"/>
  <c r="N18" i="33" s="1"/>
  <c r="G18" i="33"/>
  <c r="L18" i="33" s="1"/>
  <c r="H17" i="33"/>
  <c r="N17" i="33" s="1"/>
  <c r="G17" i="33"/>
  <c r="L17" i="33" s="1"/>
  <c r="H16" i="33"/>
  <c r="N16" i="33" s="1"/>
  <c r="G16" i="33"/>
  <c r="L16" i="33" s="1"/>
  <c r="H15" i="33"/>
  <c r="N15" i="33" s="1"/>
  <c r="G15" i="33"/>
  <c r="L15" i="33" s="1"/>
  <c r="H14" i="33"/>
  <c r="N14" i="33" s="1"/>
  <c r="G14" i="33"/>
  <c r="L14" i="33" s="1"/>
  <c r="A14" i="33"/>
  <c r="A15" i="33" s="1"/>
  <c r="A17" i="33" s="1"/>
  <c r="A19" i="33" s="1"/>
  <c r="A20" i="33" s="1"/>
  <c r="A22" i="33" s="1"/>
  <c r="A24" i="33" s="1"/>
  <c r="A25" i="33" s="1"/>
  <c r="A26" i="33" s="1"/>
  <c r="A27" i="33" s="1"/>
  <c r="A28" i="33" s="1"/>
  <c r="A29" i="33" s="1"/>
  <c r="A30" i="33" s="1"/>
  <c r="A31" i="33" s="1"/>
  <c r="H13" i="33"/>
  <c r="N13" i="33" s="1"/>
  <c r="N32" i="33" s="1"/>
  <c r="G13" i="33"/>
  <c r="L13" i="33" s="1"/>
  <c r="H31" i="32"/>
  <c r="N31" i="32" s="1"/>
  <c r="G31" i="32"/>
  <c r="L31" i="32" s="1"/>
  <c r="H30" i="32"/>
  <c r="N30" i="32" s="1"/>
  <c r="G30" i="32"/>
  <c r="L30" i="32" s="1"/>
  <c r="H29" i="32"/>
  <c r="N29" i="32" s="1"/>
  <c r="G29" i="32"/>
  <c r="L29" i="32" s="1"/>
  <c r="H28" i="32"/>
  <c r="N28" i="32" s="1"/>
  <c r="G28" i="32"/>
  <c r="L28" i="32" s="1"/>
  <c r="H27" i="32"/>
  <c r="N27" i="32" s="1"/>
  <c r="G27" i="32"/>
  <c r="L27" i="32" s="1"/>
  <c r="H26" i="32"/>
  <c r="N26" i="32" s="1"/>
  <c r="G26" i="32"/>
  <c r="L26" i="32" s="1"/>
  <c r="H25" i="32"/>
  <c r="N25" i="32" s="1"/>
  <c r="G25" i="32"/>
  <c r="L25" i="32" s="1"/>
  <c r="H24" i="32"/>
  <c r="N24" i="32" s="1"/>
  <c r="G24" i="32"/>
  <c r="L24" i="32" s="1"/>
  <c r="H23" i="32"/>
  <c r="N23" i="32" s="1"/>
  <c r="G23" i="32"/>
  <c r="L23" i="32" s="1"/>
  <c r="H22" i="32"/>
  <c r="N22" i="32" s="1"/>
  <c r="G22" i="32"/>
  <c r="L22" i="32" s="1"/>
  <c r="H21" i="32"/>
  <c r="N21" i="32" s="1"/>
  <c r="G21" i="32"/>
  <c r="L21" i="32" s="1"/>
  <c r="H20" i="32"/>
  <c r="N20" i="32" s="1"/>
  <c r="G20" i="32"/>
  <c r="L20" i="32" s="1"/>
  <c r="H19" i="32"/>
  <c r="N19" i="32" s="1"/>
  <c r="G19" i="32"/>
  <c r="L19" i="32" s="1"/>
  <c r="H18" i="32"/>
  <c r="N18" i="32" s="1"/>
  <c r="G18" i="32"/>
  <c r="L18" i="32" s="1"/>
  <c r="H17" i="32"/>
  <c r="N17" i="32" s="1"/>
  <c r="G17" i="32"/>
  <c r="L17" i="32" s="1"/>
  <c r="H16" i="32"/>
  <c r="N16" i="32" s="1"/>
  <c r="G16" i="32"/>
  <c r="L16" i="32" s="1"/>
  <c r="H15" i="32"/>
  <c r="N15" i="32" s="1"/>
  <c r="G15" i="32"/>
  <c r="L15" i="32" s="1"/>
  <c r="H14" i="32"/>
  <c r="N14" i="32" s="1"/>
  <c r="G14" i="32"/>
  <c r="L14" i="32" s="1"/>
  <c r="A14" i="32"/>
  <c r="A15" i="32" s="1"/>
  <c r="A17" i="32" s="1"/>
  <c r="A19" i="32" s="1"/>
  <c r="A20" i="32" s="1"/>
  <c r="A22" i="32" s="1"/>
  <c r="A24" i="32" s="1"/>
  <c r="A25" i="32" s="1"/>
  <c r="A26" i="32" s="1"/>
  <c r="A27" i="32" s="1"/>
  <c r="A28" i="32" s="1"/>
  <c r="A29" i="32" s="1"/>
  <c r="A30" i="32" s="1"/>
  <c r="A31" i="32" s="1"/>
  <c r="H13" i="32"/>
  <c r="N13" i="32" s="1"/>
  <c r="N32" i="32" s="1"/>
  <c r="G13" i="32"/>
  <c r="L13" i="32" s="1"/>
  <c r="H31" i="31"/>
  <c r="N31" i="31" s="1"/>
  <c r="G31" i="31"/>
  <c r="L31" i="31" s="1"/>
  <c r="H30" i="31"/>
  <c r="N30" i="31" s="1"/>
  <c r="G30" i="31"/>
  <c r="L30" i="31" s="1"/>
  <c r="H29" i="31"/>
  <c r="N29" i="31" s="1"/>
  <c r="G29" i="31"/>
  <c r="L29" i="31" s="1"/>
  <c r="H28" i="31"/>
  <c r="N28" i="31" s="1"/>
  <c r="G28" i="31"/>
  <c r="L28" i="31" s="1"/>
  <c r="H27" i="31"/>
  <c r="N27" i="31" s="1"/>
  <c r="G27" i="31"/>
  <c r="L27" i="31" s="1"/>
  <c r="H26" i="31"/>
  <c r="N26" i="31" s="1"/>
  <c r="G26" i="31"/>
  <c r="L26" i="31" s="1"/>
  <c r="H25" i="31"/>
  <c r="N25" i="31" s="1"/>
  <c r="G25" i="31"/>
  <c r="L25" i="31" s="1"/>
  <c r="H24" i="31"/>
  <c r="N24" i="31" s="1"/>
  <c r="G24" i="31"/>
  <c r="L24" i="31" s="1"/>
  <c r="H23" i="31"/>
  <c r="N23" i="31" s="1"/>
  <c r="G23" i="31"/>
  <c r="L23" i="31" s="1"/>
  <c r="H22" i="31"/>
  <c r="N22" i="31" s="1"/>
  <c r="G22" i="31"/>
  <c r="L22" i="31" s="1"/>
  <c r="H21" i="31"/>
  <c r="N21" i="31" s="1"/>
  <c r="G21" i="31"/>
  <c r="L21" i="31" s="1"/>
  <c r="H20" i="31"/>
  <c r="N20" i="31" s="1"/>
  <c r="G20" i="31"/>
  <c r="L20" i="31" s="1"/>
  <c r="H19" i="31"/>
  <c r="N19" i="31" s="1"/>
  <c r="G19" i="31"/>
  <c r="L19" i="31" s="1"/>
  <c r="H18" i="31"/>
  <c r="N18" i="31" s="1"/>
  <c r="G18" i="31"/>
  <c r="L18" i="31" s="1"/>
  <c r="H17" i="31"/>
  <c r="N17" i="31" s="1"/>
  <c r="G17" i="31"/>
  <c r="L17" i="31" s="1"/>
  <c r="H16" i="31"/>
  <c r="N16" i="31" s="1"/>
  <c r="G16" i="31"/>
  <c r="L16" i="31" s="1"/>
  <c r="H15" i="31"/>
  <c r="N15" i="31" s="1"/>
  <c r="G15" i="31"/>
  <c r="L15" i="31" s="1"/>
  <c r="H14" i="31"/>
  <c r="N14" i="31" s="1"/>
  <c r="G14" i="31"/>
  <c r="L14" i="31" s="1"/>
  <c r="A14" i="31"/>
  <c r="A15" i="31" s="1"/>
  <c r="A17" i="31" s="1"/>
  <c r="A19" i="31" s="1"/>
  <c r="A20" i="31" s="1"/>
  <c r="A22" i="31" s="1"/>
  <c r="A24" i="31" s="1"/>
  <c r="A25" i="31" s="1"/>
  <c r="A26" i="31" s="1"/>
  <c r="A27" i="31" s="1"/>
  <c r="A28" i="31" s="1"/>
  <c r="A29" i="31" s="1"/>
  <c r="A30" i="31" s="1"/>
  <c r="A31" i="31" s="1"/>
  <c r="H13" i="31"/>
  <c r="N13" i="31" s="1"/>
  <c r="N32" i="31" s="1"/>
  <c r="G13" i="31"/>
  <c r="L13" i="31" s="1"/>
  <c r="H31" i="30"/>
  <c r="N31" i="30" s="1"/>
  <c r="G31" i="30"/>
  <c r="L31" i="30" s="1"/>
  <c r="H30" i="30"/>
  <c r="N30" i="30" s="1"/>
  <c r="G30" i="30"/>
  <c r="L30" i="30" s="1"/>
  <c r="H29" i="30"/>
  <c r="N29" i="30" s="1"/>
  <c r="G29" i="30"/>
  <c r="L29" i="30" s="1"/>
  <c r="H28" i="30"/>
  <c r="N28" i="30" s="1"/>
  <c r="G28" i="30"/>
  <c r="L28" i="30" s="1"/>
  <c r="H27" i="30"/>
  <c r="N27" i="30" s="1"/>
  <c r="G27" i="30"/>
  <c r="L27" i="30" s="1"/>
  <c r="H26" i="30"/>
  <c r="N26" i="30" s="1"/>
  <c r="G26" i="30"/>
  <c r="L26" i="30" s="1"/>
  <c r="H25" i="30"/>
  <c r="N25" i="30" s="1"/>
  <c r="G25" i="30"/>
  <c r="L25" i="30" s="1"/>
  <c r="H24" i="30"/>
  <c r="N24" i="30" s="1"/>
  <c r="G24" i="30"/>
  <c r="L24" i="30" s="1"/>
  <c r="H23" i="30"/>
  <c r="N23" i="30" s="1"/>
  <c r="G23" i="30"/>
  <c r="L23" i="30" s="1"/>
  <c r="H22" i="30"/>
  <c r="N22" i="30" s="1"/>
  <c r="G22" i="30"/>
  <c r="L22" i="30" s="1"/>
  <c r="H21" i="30"/>
  <c r="N21" i="30" s="1"/>
  <c r="G21" i="30"/>
  <c r="L21" i="30" s="1"/>
  <c r="H20" i="30"/>
  <c r="N20" i="30" s="1"/>
  <c r="G20" i="30"/>
  <c r="L20" i="30" s="1"/>
  <c r="H19" i="30"/>
  <c r="N19" i="30" s="1"/>
  <c r="G19" i="30"/>
  <c r="L19" i="30" s="1"/>
  <c r="H18" i="30"/>
  <c r="N18" i="30" s="1"/>
  <c r="G18" i="30"/>
  <c r="L18" i="30" s="1"/>
  <c r="H17" i="30"/>
  <c r="N17" i="30" s="1"/>
  <c r="G17" i="30"/>
  <c r="L17" i="30" s="1"/>
  <c r="H16" i="30"/>
  <c r="N16" i="30" s="1"/>
  <c r="G16" i="30"/>
  <c r="L16" i="30" s="1"/>
  <c r="H15" i="30"/>
  <c r="N15" i="30" s="1"/>
  <c r="G15" i="30"/>
  <c r="L15" i="30" s="1"/>
  <c r="H14" i="30"/>
  <c r="N14" i="30" s="1"/>
  <c r="G14" i="30"/>
  <c r="L14" i="30" s="1"/>
  <c r="A14" i="30"/>
  <c r="A15" i="30" s="1"/>
  <c r="A17" i="30" s="1"/>
  <c r="A19" i="30" s="1"/>
  <c r="A20" i="30" s="1"/>
  <c r="A22" i="30" s="1"/>
  <c r="A24" i="30" s="1"/>
  <c r="A25" i="30" s="1"/>
  <c r="A26" i="30" s="1"/>
  <c r="A27" i="30" s="1"/>
  <c r="A28" i="30" s="1"/>
  <c r="A29" i="30" s="1"/>
  <c r="A30" i="30" s="1"/>
  <c r="A31" i="30" s="1"/>
  <c r="H13" i="30"/>
  <c r="N13" i="30" s="1"/>
  <c r="N32" i="30" s="1"/>
  <c r="G13" i="30"/>
  <c r="L13" i="30" s="1"/>
  <c r="L32" i="34" l="1"/>
  <c r="I13" i="34"/>
  <c r="J13" i="34"/>
  <c r="I14" i="34"/>
  <c r="J14" i="34"/>
  <c r="I15" i="34"/>
  <c r="J15" i="34"/>
  <c r="I16" i="34"/>
  <c r="J16" i="34"/>
  <c r="I17" i="34"/>
  <c r="J17" i="34"/>
  <c r="I18" i="34"/>
  <c r="J18" i="34"/>
  <c r="I19" i="34"/>
  <c r="J19" i="34"/>
  <c r="I20" i="34"/>
  <c r="J20" i="34"/>
  <c r="I21" i="34"/>
  <c r="J21" i="34"/>
  <c r="I22" i="34"/>
  <c r="J22" i="34"/>
  <c r="I23" i="34"/>
  <c r="J23" i="34"/>
  <c r="I24" i="34"/>
  <c r="J24" i="34"/>
  <c r="L32" i="35"/>
  <c r="I25" i="34"/>
  <c r="J25" i="34"/>
  <c r="I26" i="34"/>
  <c r="J26" i="34"/>
  <c r="I27" i="34"/>
  <c r="J27" i="34"/>
  <c r="I28" i="34"/>
  <c r="J28" i="34"/>
  <c r="I29" i="34"/>
  <c r="J29" i="34"/>
  <c r="I30" i="34"/>
  <c r="J30" i="34"/>
  <c r="I31" i="34"/>
  <c r="J31" i="34"/>
  <c r="I13" i="35"/>
  <c r="J13" i="35"/>
  <c r="I14" i="35"/>
  <c r="J14" i="35"/>
  <c r="I15" i="35"/>
  <c r="J15" i="35"/>
  <c r="I16" i="35"/>
  <c r="J16" i="35"/>
  <c r="I17" i="35"/>
  <c r="J17" i="35"/>
  <c r="I18" i="35"/>
  <c r="J18" i="35"/>
  <c r="I19" i="35"/>
  <c r="J19" i="35"/>
  <c r="I20" i="35"/>
  <c r="J20" i="35"/>
  <c r="I21" i="35"/>
  <c r="J21" i="35"/>
  <c r="I22" i="35"/>
  <c r="J22" i="35"/>
  <c r="I23" i="35"/>
  <c r="J23" i="35"/>
  <c r="I24" i="35"/>
  <c r="J24" i="35"/>
  <c r="I25" i="35"/>
  <c r="J25" i="35"/>
  <c r="I26" i="35"/>
  <c r="J26" i="35"/>
  <c r="I27" i="35"/>
  <c r="J27" i="35"/>
  <c r="I28" i="35"/>
  <c r="J28" i="35"/>
  <c r="I29" i="35"/>
  <c r="J29" i="35"/>
  <c r="I30" i="35"/>
  <c r="J30" i="35"/>
  <c r="I31" i="35"/>
  <c r="J31" i="35"/>
  <c r="L32" i="32"/>
  <c r="I13" i="32"/>
  <c r="J13" i="32"/>
  <c r="I14" i="32"/>
  <c r="J14" i="32"/>
  <c r="I15" i="32"/>
  <c r="J15" i="32"/>
  <c r="I16" i="32"/>
  <c r="J16" i="32"/>
  <c r="I17" i="32"/>
  <c r="J17" i="32"/>
  <c r="I18" i="32"/>
  <c r="J18" i="32"/>
  <c r="I19" i="32"/>
  <c r="J19" i="32"/>
  <c r="I20" i="32"/>
  <c r="J20" i="32"/>
  <c r="I21" i="32"/>
  <c r="J21" i="32"/>
  <c r="I22" i="32"/>
  <c r="J22" i="32"/>
  <c r="I23" i="32"/>
  <c r="J23" i="32"/>
  <c r="I24" i="32"/>
  <c r="J24" i="32"/>
  <c r="L32" i="33"/>
  <c r="I25" i="32"/>
  <c r="J25" i="32"/>
  <c r="I26" i="32"/>
  <c r="J26" i="32"/>
  <c r="I27" i="32"/>
  <c r="J27" i="32"/>
  <c r="I28" i="32"/>
  <c r="J28" i="32"/>
  <c r="I29" i="32"/>
  <c r="J29" i="32"/>
  <c r="I30" i="32"/>
  <c r="J30" i="32"/>
  <c r="I31" i="32"/>
  <c r="J31" i="32"/>
  <c r="I13" i="33"/>
  <c r="J13" i="33"/>
  <c r="I14" i="33"/>
  <c r="J14" i="33"/>
  <c r="I15" i="33"/>
  <c r="J15" i="33"/>
  <c r="I16" i="33"/>
  <c r="J16" i="33"/>
  <c r="I17" i="33"/>
  <c r="J17" i="33"/>
  <c r="I18" i="33"/>
  <c r="J18" i="33"/>
  <c r="I19" i="33"/>
  <c r="J19" i="33"/>
  <c r="I20" i="33"/>
  <c r="J20" i="33"/>
  <c r="I21" i="33"/>
  <c r="J21" i="33"/>
  <c r="I22" i="33"/>
  <c r="J22" i="33"/>
  <c r="I23" i="33"/>
  <c r="J23" i="33"/>
  <c r="I24" i="33"/>
  <c r="J24" i="33"/>
  <c r="I25" i="33"/>
  <c r="J25" i="33"/>
  <c r="I26" i="33"/>
  <c r="J26" i="33"/>
  <c r="I27" i="33"/>
  <c r="J27" i="33"/>
  <c r="I28" i="33"/>
  <c r="J28" i="33"/>
  <c r="I29" i="33"/>
  <c r="J29" i="33"/>
  <c r="I30" i="33"/>
  <c r="J30" i="33"/>
  <c r="I31" i="33"/>
  <c r="J31" i="33"/>
  <c r="L32" i="30"/>
  <c r="I13" i="30"/>
  <c r="J13" i="30"/>
  <c r="I14" i="30"/>
  <c r="J14" i="30"/>
  <c r="I15" i="30"/>
  <c r="J15" i="30"/>
  <c r="I16" i="30"/>
  <c r="J16" i="30"/>
  <c r="I17" i="30"/>
  <c r="J17" i="30"/>
  <c r="I18" i="30"/>
  <c r="J18" i="30"/>
  <c r="I19" i="30"/>
  <c r="J19" i="30"/>
  <c r="I20" i="30"/>
  <c r="J20" i="30"/>
  <c r="I21" i="30"/>
  <c r="J21" i="30"/>
  <c r="I22" i="30"/>
  <c r="J22" i="30"/>
  <c r="I23" i="30"/>
  <c r="J23" i="30"/>
  <c r="I24" i="30"/>
  <c r="J24" i="30"/>
  <c r="L32" i="31"/>
  <c r="I25" i="30"/>
  <c r="J25" i="30"/>
  <c r="I26" i="30"/>
  <c r="J26" i="30"/>
  <c r="I27" i="30"/>
  <c r="J27" i="30"/>
  <c r="I28" i="30"/>
  <c r="J28" i="30"/>
  <c r="I29" i="30"/>
  <c r="J29" i="30"/>
  <c r="I30" i="30"/>
  <c r="J30" i="30"/>
  <c r="I31" i="30"/>
  <c r="J31" i="30"/>
  <c r="I13" i="31"/>
  <c r="J13" i="31"/>
  <c r="I14" i="31"/>
  <c r="J14" i="31"/>
  <c r="I15" i="31"/>
  <c r="J15" i="31"/>
  <c r="I16" i="31"/>
  <c r="J16" i="31"/>
  <c r="I17" i="31"/>
  <c r="J17" i="31"/>
  <c r="I18" i="31"/>
  <c r="J18" i="31"/>
  <c r="I19" i="31"/>
  <c r="J19" i="31"/>
  <c r="I20" i="31"/>
  <c r="J20" i="31"/>
  <c r="I21" i="31"/>
  <c r="J21" i="31"/>
  <c r="I22" i="31"/>
  <c r="J22" i="31"/>
  <c r="I23" i="31"/>
  <c r="J23" i="31"/>
  <c r="I24" i="31"/>
  <c r="J24" i="31"/>
  <c r="I25" i="31"/>
  <c r="J25" i="31"/>
  <c r="I26" i="31"/>
  <c r="J26" i="31"/>
  <c r="I27" i="31"/>
  <c r="J27" i="31"/>
  <c r="I28" i="31"/>
  <c r="J28" i="31"/>
  <c r="I29" i="31"/>
  <c r="J29" i="31"/>
  <c r="I30" i="31"/>
  <c r="J30" i="31"/>
  <c r="I31" i="31"/>
  <c r="J31" i="31"/>
  <c r="H31" i="17"/>
  <c r="N31" i="17" s="1"/>
  <c r="G31" i="17"/>
  <c r="L31" i="17" s="1"/>
  <c r="H30" i="17"/>
  <c r="N30" i="17" s="1"/>
  <c r="G30" i="17"/>
  <c r="L30" i="17" s="1"/>
  <c r="H29" i="17"/>
  <c r="N29" i="17" s="1"/>
  <c r="G29" i="17"/>
  <c r="L29" i="17" s="1"/>
  <c r="H28" i="17"/>
  <c r="N28" i="17" s="1"/>
  <c r="G28" i="17"/>
  <c r="L28" i="17" s="1"/>
  <c r="H27" i="17"/>
  <c r="N27" i="17" s="1"/>
  <c r="G27" i="17"/>
  <c r="L27" i="17" s="1"/>
  <c r="H26" i="17"/>
  <c r="N26" i="17" s="1"/>
  <c r="G26" i="17"/>
  <c r="L26" i="17" s="1"/>
  <c r="H25" i="17"/>
  <c r="N25" i="17" s="1"/>
  <c r="G25" i="17"/>
  <c r="L25" i="17" s="1"/>
  <c r="H24" i="17"/>
  <c r="N24" i="17" s="1"/>
  <c r="G24" i="17"/>
  <c r="L24" i="17" s="1"/>
  <c r="H23" i="17"/>
  <c r="N23" i="17" s="1"/>
  <c r="G23" i="17"/>
  <c r="L23" i="17" s="1"/>
  <c r="H22" i="17"/>
  <c r="N22" i="17" s="1"/>
  <c r="G22" i="17"/>
  <c r="L22" i="17" s="1"/>
  <c r="H21" i="17"/>
  <c r="N21" i="17" s="1"/>
  <c r="G21" i="17"/>
  <c r="L21" i="17" s="1"/>
  <c r="H20" i="17"/>
  <c r="N20" i="17" s="1"/>
  <c r="G20" i="17"/>
  <c r="L20" i="17" s="1"/>
  <c r="H19" i="17"/>
  <c r="N19" i="17" s="1"/>
  <c r="G19" i="17"/>
  <c r="L19" i="17" s="1"/>
  <c r="H18" i="17"/>
  <c r="N18" i="17" s="1"/>
  <c r="G18" i="17"/>
  <c r="L18" i="17" s="1"/>
  <c r="H17" i="17"/>
  <c r="N17" i="17" s="1"/>
  <c r="G17" i="17"/>
  <c r="L17" i="17" s="1"/>
  <c r="H16" i="17"/>
  <c r="N16" i="17" s="1"/>
  <c r="G16" i="17"/>
  <c r="L16" i="17" s="1"/>
  <c r="H15" i="17"/>
  <c r="N15" i="17" s="1"/>
  <c r="G15" i="17"/>
  <c r="L15" i="17" s="1"/>
  <c r="H14" i="17"/>
  <c r="N14" i="17" s="1"/>
  <c r="G14" i="17"/>
  <c r="L14" i="17" s="1"/>
  <c r="H13" i="17"/>
  <c r="N13" i="17" s="1"/>
  <c r="G13" i="17"/>
  <c r="L13" i="17" s="1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G20" i="16"/>
  <c r="H20" i="16"/>
  <c r="I20" i="16"/>
  <c r="J20" i="16"/>
  <c r="K20" i="16"/>
  <c r="L20" i="16"/>
  <c r="M20" i="16"/>
  <c r="N20" i="16"/>
  <c r="O20" i="16"/>
  <c r="P20" i="16"/>
  <c r="G21" i="16"/>
  <c r="H21" i="16"/>
  <c r="I21" i="16"/>
  <c r="J21" i="16"/>
  <c r="K21" i="16"/>
  <c r="L21" i="16"/>
  <c r="M21" i="16"/>
  <c r="N21" i="16"/>
  <c r="O21" i="16"/>
  <c r="P21" i="16"/>
  <c r="G22" i="16"/>
  <c r="H22" i="16"/>
  <c r="I22" i="16"/>
  <c r="J22" i="16"/>
  <c r="K22" i="16"/>
  <c r="L22" i="16"/>
  <c r="M22" i="16"/>
  <c r="N22" i="16"/>
  <c r="O22" i="16"/>
  <c r="P22" i="16"/>
  <c r="G23" i="16"/>
  <c r="H23" i="16"/>
  <c r="I23" i="16"/>
  <c r="J23" i="16"/>
  <c r="K23" i="16"/>
  <c r="L23" i="16"/>
  <c r="M23" i="16"/>
  <c r="N23" i="16"/>
  <c r="O23" i="16"/>
  <c r="P23" i="16"/>
  <c r="G24" i="16"/>
  <c r="H24" i="16"/>
  <c r="I24" i="16"/>
  <c r="J24" i="16"/>
  <c r="K24" i="16"/>
  <c r="L24" i="16"/>
  <c r="M24" i="16"/>
  <c r="N24" i="16"/>
  <c r="O24" i="16"/>
  <c r="P24" i="16"/>
  <c r="G25" i="16"/>
  <c r="H25" i="16"/>
  <c r="I25" i="16"/>
  <c r="J25" i="16"/>
  <c r="K25" i="16"/>
  <c r="L25" i="16"/>
  <c r="M25" i="16"/>
  <c r="N25" i="16"/>
  <c r="O25" i="16"/>
  <c r="P25" i="16"/>
  <c r="G26" i="16"/>
  <c r="H26" i="16"/>
  <c r="I26" i="16"/>
  <c r="J26" i="16"/>
  <c r="K26" i="16"/>
  <c r="L26" i="16"/>
  <c r="M26" i="16"/>
  <c r="N26" i="16"/>
  <c r="O26" i="16"/>
  <c r="P26" i="16"/>
  <c r="G27" i="16"/>
  <c r="H27" i="16"/>
  <c r="I27" i="16"/>
  <c r="J27" i="16"/>
  <c r="K27" i="16"/>
  <c r="L27" i="16"/>
  <c r="M27" i="16"/>
  <c r="N27" i="16"/>
  <c r="O27" i="16"/>
  <c r="P27" i="16"/>
  <c r="G28" i="16"/>
  <c r="H28" i="16"/>
  <c r="I28" i="16"/>
  <c r="J28" i="16"/>
  <c r="K28" i="16"/>
  <c r="L28" i="16"/>
  <c r="M28" i="16"/>
  <c r="N28" i="16"/>
  <c r="O28" i="16"/>
  <c r="P28" i="16"/>
  <c r="G29" i="16"/>
  <c r="H29" i="16"/>
  <c r="I29" i="16"/>
  <c r="J29" i="16"/>
  <c r="K29" i="16"/>
  <c r="L29" i="16"/>
  <c r="M29" i="16"/>
  <c r="N29" i="16"/>
  <c r="O29" i="16"/>
  <c r="P29" i="16"/>
  <c r="G30" i="16"/>
  <c r="H30" i="16"/>
  <c r="I30" i="16"/>
  <c r="J30" i="16"/>
  <c r="K30" i="16"/>
  <c r="L30" i="16"/>
  <c r="M30" i="16"/>
  <c r="N30" i="16"/>
  <c r="O30" i="16"/>
  <c r="P30" i="16"/>
  <c r="G31" i="16"/>
  <c r="H31" i="16"/>
  <c r="I31" i="16"/>
  <c r="J31" i="16"/>
  <c r="K31" i="16"/>
  <c r="L31" i="16"/>
  <c r="M31" i="16"/>
  <c r="N31" i="16"/>
  <c r="O31" i="16"/>
  <c r="P31" i="16"/>
  <c r="F31" i="17"/>
  <c r="F30" i="17"/>
  <c r="F29" i="17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16" i="16"/>
  <c r="F14" i="16"/>
  <c r="F15" i="16"/>
  <c r="F13" i="16"/>
  <c r="P31" i="35" l="1"/>
  <c r="K31" i="35"/>
  <c r="M31" i="35" s="1"/>
  <c r="O31" i="35" s="1"/>
  <c r="P30" i="35"/>
  <c r="K30" i="35"/>
  <c r="M30" i="35" s="1"/>
  <c r="O30" i="35" s="1"/>
  <c r="P29" i="35"/>
  <c r="K29" i="35"/>
  <c r="M29" i="35" s="1"/>
  <c r="O29" i="35" s="1"/>
  <c r="P28" i="35"/>
  <c r="K28" i="35"/>
  <c r="M28" i="35" s="1"/>
  <c r="O28" i="35" s="1"/>
  <c r="P27" i="35"/>
  <c r="K27" i="35"/>
  <c r="M27" i="35" s="1"/>
  <c r="O27" i="35" s="1"/>
  <c r="P26" i="35"/>
  <c r="K26" i="35"/>
  <c r="M26" i="35" s="1"/>
  <c r="O26" i="35" s="1"/>
  <c r="P25" i="35"/>
  <c r="K25" i="35"/>
  <c r="M25" i="35" s="1"/>
  <c r="O25" i="35" s="1"/>
  <c r="P24" i="35"/>
  <c r="K24" i="35"/>
  <c r="M24" i="35" s="1"/>
  <c r="O24" i="35" s="1"/>
  <c r="P23" i="35"/>
  <c r="K23" i="35"/>
  <c r="M23" i="35" s="1"/>
  <c r="O23" i="35" s="1"/>
  <c r="P22" i="35"/>
  <c r="K22" i="35"/>
  <c r="M22" i="35" s="1"/>
  <c r="O22" i="35" s="1"/>
  <c r="P21" i="35"/>
  <c r="K21" i="35"/>
  <c r="M21" i="35" s="1"/>
  <c r="O21" i="35" s="1"/>
  <c r="P20" i="35"/>
  <c r="K20" i="35"/>
  <c r="M20" i="35" s="1"/>
  <c r="O20" i="35" s="1"/>
  <c r="P19" i="35"/>
  <c r="K19" i="35"/>
  <c r="M19" i="35" s="1"/>
  <c r="O19" i="35" s="1"/>
  <c r="P18" i="35"/>
  <c r="K18" i="35"/>
  <c r="M18" i="35" s="1"/>
  <c r="O18" i="35" s="1"/>
  <c r="P17" i="35"/>
  <c r="K17" i="35"/>
  <c r="M17" i="35" s="1"/>
  <c r="O17" i="35" s="1"/>
  <c r="P16" i="35"/>
  <c r="K16" i="35"/>
  <c r="M16" i="35" s="1"/>
  <c r="O16" i="35" s="1"/>
  <c r="P15" i="35"/>
  <c r="K15" i="35"/>
  <c r="M15" i="35" s="1"/>
  <c r="O15" i="35" s="1"/>
  <c r="P14" i="35"/>
  <c r="K14" i="35"/>
  <c r="M14" i="35" s="1"/>
  <c r="O14" i="35" s="1"/>
  <c r="P13" i="35"/>
  <c r="P32" i="35" s="1"/>
  <c r="K13" i="35"/>
  <c r="M13" i="35" s="1"/>
  <c r="P31" i="34"/>
  <c r="K31" i="34"/>
  <c r="M31" i="34" s="1"/>
  <c r="O31" i="34" s="1"/>
  <c r="P30" i="34"/>
  <c r="K30" i="34"/>
  <c r="M30" i="34" s="1"/>
  <c r="O30" i="34" s="1"/>
  <c r="P29" i="34"/>
  <c r="K29" i="34"/>
  <c r="M29" i="34" s="1"/>
  <c r="O29" i="34" s="1"/>
  <c r="P28" i="34"/>
  <c r="K28" i="34"/>
  <c r="M28" i="34" s="1"/>
  <c r="O28" i="34" s="1"/>
  <c r="P27" i="34"/>
  <c r="K27" i="34"/>
  <c r="M27" i="34" s="1"/>
  <c r="O27" i="34" s="1"/>
  <c r="P26" i="34"/>
  <c r="K26" i="34"/>
  <c r="M26" i="34" s="1"/>
  <c r="O26" i="34" s="1"/>
  <c r="P25" i="34"/>
  <c r="K25" i="34"/>
  <c r="M25" i="34" s="1"/>
  <c r="O25" i="34" s="1"/>
  <c r="P24" i="34"/>
  <c r="K24" i="34"/>
  <c r="M24" i="34" s="1"/>
  <c r="O24" i="34" s="1"/>
  <c r="P23" i="34"/>
  <c r="K23" i="34"/>
  <c r="M23" i="34" s="1"/>
  <c r="O23" i="34" s="1"/>
  <c r="P22" i="34"/>
  <c r="K22" i="34"/>
  <c r="M22" i="34" s="1"/>
  <c r="O22" i="34" s="1"/>
  <c r="P21" i="34"/>
  <c r="K21" i="34"/>
  <c r="M21" i="34" s="1"/>
  <c r="O21" i="34" s="1"/>
  <c r="P20" i="34"/>
  <c r="K20" i="34"/>
  <c r="M20" i="34" s="1"/>
  <c r="O20" i="34" s="1"/>
  <c r="P19" i="34"/>
  <c r="K19" i="34"/>
  <c r="M19" i="34" s="1"/>
  <c r="O19" i="34" s="1"/>
  <c r="P18" i="34"/>
  <c r="K18" i="34"/>
  <c r="M18" i="34" s="1"/>
  <c r="O18" i="34" s="1"/>
  <c r="P17" i="34"/>
  <c r="K17" i="34"/>
  <c r="M17" i="34" s="1"/>
  <c r="O17" i="34" s="1"/>
  <c r="P16" i="34"/>
  <c r="K16" i="34"/>
  <c r="M16" i="34" s="1"/>
  <c r="O16" i="34" s="1"/>
  <c r="P15" i="34"/>
  <c r="K15" i="34"/>
  <c r="M15" i="34" s="1"/>
  <c r="O15" i="34" s="1"/>
  <c r="P14" i="34"/>
  <c r="K14" i="34"/>
  <c r="M14" i="34" s="1"/>
  <c r="O14" i="34" s="1"/>
  <c r="P13" i="34"/>
  <c r="P32" i="34" s="1"/>
  <c r="K13" i="34"/>
  <c r="M13" i="34" s="1"/>
  <c r="P31" i="33"/>
  <c r="K31" i="33"/>
  <c r="M31" i="33" s="1"/>
  <c r="O31" i="33" s="1"/>
  <c r="P30" i="33"/>
  <c r="K30" i="33"/>
  <c r="M30" i="33" s="1"/>
  <c r="O30" i="33" s="1"/>
  <c r="P29" i="33"/>
  <c r="K29" i="33"/>
  <c r="M29" i="33" s="1"/>
  <c r="O29" i="33" s="1"/>
  <c r="P28" i="33"/>
  <c r="K28" i="33"/>
  <c r="M28" i="33" s="1"/>
  <c r="O28" i="33" s="1"/>
  <c r="P27" i="33"/>
  <c r="K27" i="33"/>
  <c r="M27" i="33" s="1"/>
  <c r="O27" i="33" s="1"/>
  <c r="P26" i="33"/>
  <c r="K26" i="33"/>
  <c r="M26" i="33" s="1"/>
  <c r="O26" i="33" s="1"/>
  <c r="P25" i="33"/>
  <c r="K25" i="33"/>
  <c r="M25" i="33" s="1"/>
  <c r="O25" i="33" s="1"/>
  <c r="P24" i="33"/>
  <c r="K24" i="33"/>
  <c r="M24" i="33" s="1"/>
  <c r="O24" i="33" s="1"/>
  <c r="P23" i="33"/>
  <c r="K23" i="33"/>
  <c r="M23" i="33" s="1"/>
  <c r="O23" i="33" s="1"/>
  <c r="P22" i="33"/>
  <c r="K22" i="33"/>
  <c r="M22" i="33" s="1"/>
  <c r="O22" i="33" s="1"/>
  <c r="P21" i="33"/>
  <c r="K21" i="33"/>
  <c r="M21" i="33" s="1"/>
  <c r="O21" i="33" s="1"/>
  <c r="P20" i="33"/>
  <c r="K20" i="33"/>
  <c r="M20" i="33" s="1"/>
  <c r="O20" i="33" s="1"/>
  <c r="P19" i="33"/>
  <c r="K19" i="33"/>
  <c r="M19" i="33" s="1"/>
  <c r="O19" i="33" s="1"/>
  <c r="P18" i="33"/>
  <c r="K18" i="33"/>
  <c r="M18" i="33" s="1"/>
  <c r="O18" i="33" s="1"/>
  <c r="P17" i="33"/>
  <c r="K17" i="33"/>
  <c r="M17" i="33" s="1"/>
  <c r="O17" i="33" s="1"/>
  <c r="P16" i="33"/>
  <c r="K16" i="33"/>
  <c r="M16" i="33" s="1"/>
  <c r="O16" i="33" s="1"/>
  <c r="P15" i="33"/>
  <c r="K15" i="33"/>
  <c r="M15" i="33" s="1"/>
  <c r="O15" i="33" s="1"/>
  <c r="P14" i="33"/>
  <c r="K14" i="33"/>
  <c r="M14" i="33" s="1"/>
  <c r="O14" i="33" s="1"/>
  <c r="P13" i="33"/>
  <c r="P32" i="33" s="1"/>
  <c r="K13" i="33"/>
  <c r="M13" i="33" s="1"/>
  <c r="P31" i="32"/>
  <c r="K31" i="32"/>
  <c r="M31" i="32" s="1"/>
  <c r="O31" i="32" s="1"/>
  <c r="P30" i="32"/>
  <c r="K30" i="32"/>
  <c r="M30" i="32" s="1"/>
  <c r="O30" i="32" s="1"/>
  <c r="P29" i="32"/>
  <c r="K29" i="32"/>
  <c r="M29" i="32" s="1"/>
  <c r="O29" i="32" s="1"/>
  <c r="P28" i="32"/>
  <c r="K28" i="32"/>
  <c r="M28" i="32" s="1"/>
  <c r="O28" i="32" s="1"/>
  <c r="P27" i="32"/>
  <c r="K27" i="32"/>
  <c r="M27" i="32" s="1"/>
  <c r="O27" i="32" s="1"/>
  <c r="P26" i="32"/>
  <c r="K26" i="32"/>
  <c r="M26" i="32" s="1"/>
  <c r="O26" i="32" s="1"/>
  <c r="P25" i="32"/>
  <c r="K25" i="32"/>
  <c r="M25" i="32" s="1"/>
  <c r="O25" i="32" s="1"/>
  <c r="P24" i="32"/>
  <c r="K24" i="32"/>
  <c r="M24" i="32" s="1"/>
  <c r="O24" i="32" s="1"/>
  <c r="P23" i="32"/>
  <c r="K23" i="32"/>
  <c r="M23" i="32" s="1"/>
  <c r="O23" i="32" s="1"/>
  <c r="P22" i="32"/>
  <c r="K22" i="32"/>
  <c r="M22" i="32" s="1"/>
  <c r="O22" i="32" s="1"/>
  <c r="P21" i="32"/>
  <c r="K21" i="32"/>
  <c r="M21" i="32" s="1"/>
  <c r="O21" i="32" s="1"/>
  <c r="P20" i="32"/>
  <c r="K20" i="32"/>
  <c r="M20" i="32" s="1"/>
  <c r="O20" i="32" s="1"/>
  <c r="P19" i="32"/>
  <c r="K19" i="32"/>
  <c r="M19" i="32" s="1"/>
  <c r="O19" i="32" s="1"/>
  <c r="P18" i="32"/>
  <c r="K18" i="32"/>
  <c r="M18" i="32" s="1"/>
  <c r="O18" i="32" s="1"/>
  <c r="P17" i="32"/>
  <c r="K17" i="32"/>
  <c r="M17" i="32" s="1"/>
  <c r="O17" i="32" s="1"/>
  <c r="P16" i="32"/>
  <c r="K16" i="32"/>
  <c r="M16" i="32" s="1"/>
  <c r="O16" i="32" s="1"/>
  <c r="P15" i="32"/>
  <c r="K15" i="32"/>
  <c r="M15" i="32" s="1"/>
  <c r="O15" i="32" s="1"/>
  <c r="P14" i="32"/>
  <c r="K14" i="32"/>
  <c r="M14" i="32" s="1"/>
  <c r="O14" i="32" s="1"/>
  <c r="P13" i="32"/>
  <c r="P32" i="32" s="1"/>
  <c r="K13" i="32"/>
  <c r="M13" i="32" s="1"/>
  <c r="P31" i="31"/>
  <c r="K31" i="31"/>
  <c r="M31" i="31" s="1"/>
  <c r="O31" i="31" s="1"/>
  <c r="P30" i="31"/>
  <c r="K30" i="31"/>
  <c r="M30" i="31" s="1"/>
  <c r="O30" i="31" s="1"/>
  <c r="P29" i="31"/>
  <c r="K29" i="31"/>
  <c r="M29" i="31" s="1"/>
  <c r="O29" i="31" s="1"/>
  <c r="P28" i="31"/>
  <c r="K28" i="31"/>
  <c r="M28" i="31" s="1"/>
  <c r="O28" i="31" s="1"/>
  <c r="P27" i="31"/>
  <c r="K27" i="31"/>
  <c r="M27" i="31" s="1"/>
  <c r="O27" i="31" s="1"/>
  <c r="P26" i="31"/>
  <c r="K26" i="31"/>
  <c r="M26" i="31" s="1"/>
  <c r="O26" i="31" s="1"/>
  <c r="P25" i="31"/>
  <c r="K25" i="31"/>
  <c r="M25" i="31" s="1"/>
  <c r="O25" i="31" s="1"/>
  <c r="P24" i="31"/>
  <c r="K24" i="31"/>
  <c r="M24" i="31" s="1"/>
  <c r="O24" i="31" s="1"/>
  <c r="P23" i="31"/>
  <c r="K23" i="31"/>
  <c r="M23" i="31" s="1"/>
  <c r="O23" i="31" s="1"/>
  <c r="P22" i="31"/>
  <c r="K22" i="31"/>
  <c r="M22" i="31" s="1"/>
  <c r="O22" i="31" s="1"/>
  <c r="P21" i="31"/>
  <c r="K21" i="31"/>
  <c r="M21" i="31" s="1"/>
  <c r="O21" i="31" s="1"/>
  <c r="P20" i="31"/>
  <c r="K20" i="31"/>
  <c r="M20" i="31" s="1"/>
  <c r="O20" i="31" s="1"/>
  <c r="P19" i="31"/>
  <c r="K19" i="31"/>
  <c r="M19" i="31" s="1"/>
  <c r="O19" i="31" s="1"/>
  <c r="P18" i="31"/>
  <c r="K18" i="31"/>
  <c r="M18" i="31" s="1"/>
  <c r="O18" i="31" s="1"/>
  <c r="P17" i="31"/>
  <c r="K17" i="31"/>
  <c r="M17" i="31" s="1"/>
  <c r="O17" i="31" s="1"/>
  <c r="P16" i="31"/>
  <c r="K16" i="31"/>
  <c r="M16" i="31" s="1"/>
  <c r="O16" i="31" s="1"/>
  <c r="P15" i="31"/>
  <c r="K15" i="31"/>
  <c r="M15" i="31" s="1"/>
  <c r="O15" i="31" s="1"/>
  <c r="P14" i="31"/>
  <c r="K14" i="31"/>
  <c r="M14" i="31" s="1"/>
  <c r="O14" i="31" s="1"/>
  <c r="P13" i="31"/>
  <c r="P32" i="31" s="1"/>
  <c r="K13" i="31"/>
  <c r="M13" i="31" s="1"/>
  <c r="P31" i="30"/>
  <c r="K31" i="30"/>
  <c r="M31" i="30" s="1"/>
  <c r="O31" i="30" s="1"/>
  <c r="P30" i="30"/>
  <c r="K30" i="30"/>
  <c r="M30" i="30" s="1"/>
  <c r="O30" i="30" s="1"/>
  <c r="P29" i="30"/>
  <c r="K29" i="30"/>
  <c r="M29" i="30" s="1"/>
  <c r="O29" i="30" s="1"/>
  <c r="P28" i="30"/>
  <c r="K28" i="30"/>
  <c r="M28" i="30" s="1"/>
  <c r="O28" i="30" s="1"/>
  <c r="P27" i="30"/>
  <c r="K27" i="30"/>
  <c r="M27" i="30" s="1"/>
  <c r="O27" i="30" s="1"/>
  <c r="P26" i="30"/>
  <c r="K26" i="30"/>
  <c r="M26" i="30" s="1"/>
  <c r="O26" i="30" s="1"/>
  <c r="P25" i="30"/>
  <c r="K25" i="30"/>
  <c r="M25" i="30" s="1"/>
  <c r="O25" i="30" s="1"/>
  <c r="P24" i="30"/>
  <c r="K24" i="30"/>
  <c r="M24" i="30" s="1"/>
  <c r="O24" i="30" s="1"/>
  <c r="P23" i="30"/>
  <c r="K23" i="30"/>
  <c r="M23" i="30" s="1"/>
  <c r="O23" i="30" s="1"/>
  <c r="P22" i="30"/>
  <c r="K22" i="30"/>
  <c r="M22" i="30" s="1"/>
  <c r="O22" i="30" s="1"/>
  <c r="P21" i="30"/>
  <c r="K21" i="30"/>
  <c r="M21" i="30" s="1"/>
  <c r="O21" i="30" s="1"/>
  <c r="P20" i="30"/>
  <c r="K20" i="30"/>
  <c r="M20" i="30" s="1"/>
  <c r="O20" i="30" s="1"/>
  <c r="P19" i="30"/>
  <c r="K19" i="30"/>
  <c r="M19" i="30" s="1"/>
  <c r="O19" i="30" s="1"/>
  <c r="P18" i="30"/>
  <c r="K18" i="30"/>
  <c r="M18" i="30" s="1"/>
  <c r="O18" i="30" s="1"/>
  <c r="P17" i="30"/>
  <c r="K17" i="30"/>
  <c r="M17" i="30" s="1"/>
  <c r="O17" i="30" s="1"/>
  <c r="P16" i="30"/>
  <c r="K16" i="30"/>
  <c r="M16" i="30" s="1"/>
  <c r="O16" i="30" s="1"/>
  <c r="P15" i="30"/>
  <c r="K15" i="30"/>
  <c r="M15" i="30" s="1"/>
  <c r="O15" i="30" s="1"/>
  <c r="P14" i="30"/>
  <c r="K14" i="30"/>
  <c r="M14" i="30" s="1"/>
  <c r="O14" i="30" s="1"/>
  <c r="P13" i="30"/>
  <c r="P32" i="30" s="1"/>
  <c r="K13" i="30"/>
  <c r="M13" i="30" s="1"/>
  <c r="I13" i="17"/>
  <c r="J13" i="17"/>
  <c r="I14" i="17"/>
  <c r="J14" i="17"/>
  <c r="I15" i="17"/>
  <c r="J15" i="17"/>
  <c r="I16" i="17"/>
  <c r="J16" i="17"/>
  <c r="I17" i="17"/>
  <c r="J17" i="17"/>
  <c r="I18" i="17"/>
  <c r="J18" i="17"/>
  <c r="I19" i="17"/>
  <c r="J19" i="17"/>
  <c r="I20" i="17"/>
  <c r="J20" i="17"/>
  <c r="I21" i="17"/>
  <c r="J21" i="17"/>
  <c r="I22" i="17"/>
  <c r="J22" i="17"/>
  <c r="I23" i="17"/>
  <c r="J23" i="17"/>
  <c r="I24" i="17"/>
  <c r="J24" i="17"/>
  <c r="I25" i="17"/>
  <c r="J25" i="17"/>
  <c r="I26" i="17"/>
  <c r="J26" i="17"/>
  <c r="I27" i="17"/>
  <c r="J27" i="17"/>
  <c r="I28" i="17"/>
  <c r="J28" i="17"/>
  <c r="I29" i="17"/>
  <c r="J29" i="17"/>
  <c r="I30" i="17"/>
  <c r="J30" i="17"/>
  <c r="I31" i="17"/>
  <c r="J31" i="17"/>
  <c r="M32" i="34" l="1"/>
  <c r="O13" i="34"/>
  <c r="O32" i="34" s="1"/>
  <c r="M32" i="35"/>
  <c r="O13" i="35"/>
  <c r="O32" i="35" s="1"/>
  <c r="M32" i="32"/>
  <c r="O13" i="32"/>
  <c r="O32" i="32" s="1"/>
  <c r="M32" i="33"/>
  <c r="O13" i="33"/>
  <c r="O32" i="33" s="1"/>
  <c r="M32" i="30"/>
  <c r="O13" i="30"/>
  <c r="O32" i="30" s="1"/>
  <c r="M32" i="31"/>
  <c r="O13" i="31"/>
  <c r="O32" i="31" s="1"/>
  <c r="P31" i="17"/>
  <c r="K31" i="17"/>
  <c r="M31" i="17" s="1"/>
  <c r="O31" i="17" s="1"/>
  <c r="P30" i="17"/>
  <c r="K30" i="17"/>
  <c r="M30" i="17" s="1"/>
  <c r="O30" i="17" s="1"/>
  <c r="P29" i="17"/>
  <c r="K29" i="17"/>
  <c r="M29" i="17" s="1"/>
  <c r="O29" i="17" s="1"/>
  <c r="P28" i="17"/>
  <c r="K28" i="17"/>
  <c r="M28" i="17" s="1"/>
  <c r="O28" i="17" s="1"/>
  <c r="P27" i="17"/>
  <c r="K27" i="17"/>
  <c r="M27" i="17" s="1"/>
  <c r="O27" i="17" s="1"/>
  <c r="P26" i="17"/>
  <c r="K26" i="17"/>
  <c r="M26" i="17" s="1"/>
  <c r="O26" i="17" s="1"/>
  <c r="P25" i="17"/>
  <c r="K25" i="17"/>
  <c r="M25" i="17" s="1"/>
  <c r="O25" i="17" s="1"/>
  <c r="P24" i="17"/>
  <c r="K24" i="17"/>
  <c r="M24" i="17" s="1"/>
  <c r="O24" i="17" s="1"/>
  <c r="P23" i="17"/>
  <c r="K23" i="17"/>
  <c r="M23" i="17" s="1"/>
  <c r="O23" i="17" s="1"/>
  <c r="P22" i="17"/>
  <c r="K22" i="17"/>
  <c r="M22" i="17" s="1"/>
  <c r="O22" i="17" s="1"/>
  <c r="P21" i="17"/>
  <c r="K21" i="17"/>
  <c r="M21" i="17" s="1"/>
  <c r="O21" i="17" s="1"/>
  <c r="P20" i="17"/>
  <c r="K20" i="17"/>
  <c r="M20" i="17" s="1"/>
  <c r="O20" i="17" s="1"/>
  <c r="P19" i="17"/>
  <c r="K19" i="17"/>
  <c r="M19" i="17" s="1"/>
  <c r="O19" i="17" s="1"/>
  <c r="P18" i="17"/>
  <c r="K18" i="17"/>
  <c r="M18" i="17" s="1"/>
  <c r="O18" i="17" s="1"/>
  <c r="P17" i="17"/>
  <c r="K17" i="17"/>
  <c r="M17" i="17" s="1"/>
  <c r="O17" i="17" s="1"/>
  <c r="P16" i="17"/>
  <c r="K16" i="17"/>
  <c r="M16" i="17" s="1"/>
  <c r="O16" i="17" s="1"/>
  <c r="P15" i="17"/>
  <c r="K15" i="17"/>
  <c r="M15" i="17" s="1"/>
  <c r="O15" i="17" s="1"/>
  <c r="P14" i="17"/>
  <c r="K14" i="17"/>
  <c r="M14" i="17" s="1"/>
  <c r="O14" i="17" s="1"/>
  <c r="P13" i="17"/>
  <c r="K13" i="17"/>
  <c r="M13" i="17" s="1"/>
  <c r="O13" i="17" s="1"/>
  <c r="L37" i="35" l="1"/>
  <c r="J5" i="35"/>
  <c r="L35" i="35"/>
  <c r="J3" i="35"/>
  <c r="L37" i="34"/>
  <c r="J5" i="34"/>
  <c r="L35" i="34"/>
  <c r="J3" i="34"/>
  <c r="L37" i="33"/>
  <c r="J5" i="33"/>
  <c r="L35" i="33"/>
  <c r="J3" i="33"/>
  <c r="L37" i="32"/>
  <c r="J5" i="32"/>
  <c r="L35" i="32"/>
  <c r="J3" i="32"/>
  <c r="L37" i="31"/>
  <c r="J5" i="31"/>
  <c r="L35" i="31"/>
  <c r="J3" i="31"/>
  <c r="L37" i="30"/>
  <c r="J5" i="30"/>
  <c r="L35" i="30"/>
  <c r="J3" i="30"/>
  <c r="A14" i="17"/>
  <c r="A15" i="17" s="1"/>
  <c r="A17" i="17" s="1"/>
  <c r="A19" i="17" s="1"/>
  <c r="A20" i="17" s="1"/>
  <c r="A22" i="17" s="1"/>
  <c r="A24" i="17" s="1"/>
  <c r="A25" i="17" s="1"/>
  <c r="A26" i="17" s="1"/>
  <c r="A27" i="17" s="1"/>
  <c r="A28" i="17" s="1"/>
  <c r="A29" i="17" s="1"/>
  <c r="A30" i="17" s="1"/>
  <c r="A31" i="17" s="1"/>
  <c r="G15" i="16"/>
  <c r="L15" i="16" s="1"/>
  <c r="J15" i="16"/>
  <c r="G14" i="16"/>
  <c r="L14" i="16" s="1"/>
  <c r="J14" i="16"/>
  <c r="A14" i="16"/>
  <c r="A15" i="16" s="1"/>
  <c r="A17" i="16" s="1"/>
  <c r="A19" i="16" s="1"/>
  <c r="A20" i="16" s="1"/>
  <c r="A22" i="16" s="1"/>
  <c r="A24" i="16" s="1"/>
  <c r="A25" i="16" s="1"/>
  <c r="A26" i="16" s="1"/>
  <c r="A27" i="16" s="1"/>
  <c r="A28" i="16" s="1"/>
  <c r="A29" i="16" s="1"/>
  <c r="A30" i="16" s="1"/>
  <c r="A31" i="16" s="1"/>
  <c r="G13" i="16"/>
  <c r="L13" i="16" s="1"/>
  <c r="J13" i="16"/>
  <c r="L32" i="16" l="1"/>
  <c r="H13" i="16"/>
  <c r="H14" i="16"/>
  <c r="H15" i="16"/>
  <c r="L32" i="17"/>
  <c r="N32" i="17" l="1"/>
  <c r="N15" i="16"/>
  <c r="I15" i="16"/>
  <c r="K15" i="16" s="1"/>
  <c r="N14" i="16"/>
  <c r="I14" i="16"/>
  <c r="K14" i="16" s="1"/>
  <c r="N13" i="16"/>
  <c r="N32" i="16" s="1"/>
  <c r="I13" i="16"/>
  <c r="K13" i="16" s="1"/>
  <c r="P13" i="16" l="1"/>
  <c r="M13" i="16"/>
  <c r="P14" i="16"/>
  <c r="M14" i="16"/>
  <c r="O14" i="16" s="1"/>
  <c r="P15" i="16"/>
  <c r="M15" i="16"/>
  <c r="O15" i="16" s="1"/>
  <c r="M32" i="17" l="1"/>
  <c r="O32" i="17"/>
  <c r="P32" i="17"/>
  <c r="M32" i="16"/>
  <c r="O13" i="16"/>
  <c r="O32" i="16" s="1"/>
  <c r="P32" i="16"/>
  <c r="L37" i="16" l="1"/>
  <c r="J5" i="16"/>
  <c r="L35" i="16"/>
  <c r="J3" i="16"/>
  <c r="L37" i="17"/>
  <c r="J5" i="17"/>
  <c r="L35" i="17"/>
  <c r="J3" i="17"/>
</calcChain>
</file>

<file path=xl/sharedStrings.xml><?xml version="1.0" encoding="utf-8"?>
<sst xmlns="http://schemas.openxmlformats.org/spreadsheetml/2006/main" count="928" uniqueCount="45">
  <si>
    <t>Soil Properties:</t>
  </si>
  <si>
    <t>c=</t>
  </si>
  <si>
    <t>kPa</t>
  </si>
  <si>
    <t>φ=</t>
  </si>
  <si>
    <r>
      <t>γ</t>
    </r>
    <r>
      <rPr>
        <vertAlign val="subscript"/>
        <sz val="10"/>
        <rFont val="Arial"/>
        <family val="2"/>
        <charset val="161"/>
      </rPr>
      <t>sat</t>
    </r>
    <r>
      <rPr>
        <sz val="10"/>
        <rFont val="Arial"/>
        <family val="2"/>
        <charset val="161"/>
      </rPr>
      <t>=</t>
    </r>
  </si>
  <si>
    <r>
      <t>(</t>
    </r>
    <r>
      <rPr>
        <vertAlign val="superscript"/>
        <sz val="10"/>
        <rFont val="Arial"/>
        <family val="2"/>
        <charset val="161"/>
      </rPr>
      <t>ο</t>
    </r>
    <r>
      <rPr>
        <sz val="10"/>
        <rFont val="Arial"/>
        <family val="2"/>
        <charset val="161"/>
      </rPr>
      <t>)</t>
    </r>
  </si>
  <si>
    <r>
      <t>kN/m</t>
    </r>
    <r>
      <rPr>
        <vertAlign val="superscript"/>
        <sz val="10"/>
        <rFont val="Arial"/>
        <family val="2"/>
        <charset val="161"/>
      </rPr>
      <t>3</t>
    </r>
  </si>
  <si>
    <r>
      <t>γ</t>
    </r>
    <r>
      <rPr>
        <vertAlign val="subscript"/>
        <sz val="10"/>
        <rFont val="Arial"/>
        <family val="2"/>
        <charset val="161"/>
      </rPr>
      <t>dry</t>
    </r>
    <r>
      <rPr>
        <sz val="10"/>
        <rFont val="Arial"/>
        <family val="2"/>
        <charset val="161"/>
      </rPr>
      <t>=</t>
    </r>
  </si>
  <si>
    <t>Water Properties</t>
  </si>
  <si>
    <r>
      <t>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=</t>
    </r>
  </si>
  <si>
    <t>Slice geometry:</t>
  </si>
  <si>
    <t>b: slice width</t>
  </si>
  <si>
    <t>z: slice midheight</t>
  </si>
  <si>
    <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: water midheight</t>
    </r>
  </si>
  <si>
    <t>Slice No</t>
  </si>
  <si>
    <t>b</t>
  </si>
  <si>
    <t>[m]</t>
  </si>
  <si>
    <t>z</t>
  </si>
  <si>
    <t>W</t>
  </si>
  <si>
    <t>kN</t>
  </si>
  <si>
    <t>c*l</t>
  </si>
  <si>
    <t>N'tanφ</t>
  </si>
  <si>
    <t>FOS=</t>
  </si>
  <si>
    <t>α: slice inclination</t>
  </si>
  <si>
    <t>β: surface inclination</t>
  </si>
  <si>
    <t>θ: interslice force inclination</t>
  </si>
  <si>
    <t>α</t>
  </si>
  <si>
    <t>(ο)</t>
  </si>
  <si>
    <t>l=b/cosα</t>
  </si>
  <si>
    <t>zw</t>
  </si>
  <si>
    <t>ru</t>
  </si>
  <si>
    <t>N=Wcosα</t>
  </si>
  <si>
    <r>
      <t>U=γ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z</t>
    </r>
    <r>
      <rPr>
        <vertAlign val="subscript"/>
        <sz val="10"/>
        <rFont val="Arial"/>
        <family val="2"/>
        <charset val="161"/>
      </rPr>
      <t>w</t>
    </r>
    <r>
      <rPr>
        <sz val="10"/>
        <rFont val="Arial"/>
        <family val="2"/>
        <charset val="161"/>
      </rPr>
      <t>l</t>
    </r>
  </si>
  <si>
    <t>N'=N-U</t>
  </si>
  <si>
    <t>Conventional</t>
  </si>
  <si>
    <t>Morgenstern - Price</t>
  </si>
  <si>
    <t>(c*l+N'tanφ)cosα</t>
  </si>
  <si>
    <t>Slices input data</t>
  </si>
  <si>
    <t>Calculations</t>
  </si>
  <si>
    <t>Sums</t>
  </si>
  <si>
    <t>Wsinα</t>
  </si>
  <si>
    <t>Nsinα</t>
  </si>
  <si>
    <t>Factors of Safety</t>
  </si>
  <si>
    <t>Conventional Method</t>
  </si>
  <si>
    <t>Morgestern and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</si>
</sst>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6" x14ac:knownFonts="1">
    <font>
      <sz val="10"/>
      <name val="Arial"/>
      <charset val="161"/>
    </font>
    <font>
      <sz val="10"/>
      <name val="Arial"/>
      <family val="2"/>
      <charset val="161"/>
    </font>
    <font>
      <vertAlign val="subscript"/>
      <sz val="10"/>
      <name val="Arial"/>
      <family val="2"/>
      <charset val="161"/>
    </font>
    <font>
      <vertAlign val="superscript"/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gray125">
        <fgColor indexed="45"/>
        <bgColor indexed="9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Alignment="1">
      <alignment horizontal="center"/>
    </xf>
    <xf numFmtId="2" fontId="1" fillId="2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/>
    <xf numFmtId="0" fontId="4" fillId="0" borderId="0" xfId="0" applyFont="1" applyFill="1"/>
    <xf numFmtId="0" fontId="0" fillId="0" borderId="0" xfId="0" applyFill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2" fontId="1" fillId="0" borderId="0" xfId="0" applyNumberFormat="1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165" fontId="0" fillId="0" borderId="0" xfId="0" applyNumberFormat="1"/>
    <xf numFmtId="2" fontId="1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5" fontId="0" fillId="0" borderId="2" xfId="0" applyNumberFormat="1" applyBorder="1"/>
    <xf numFmtId="0" fontId="0" fillId="0" borderId="2" xfId="0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448300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467350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30542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31</xdr:row>
      <xdr:rowOff>76200</xdr:rowOff>
    </xdr:from>
    <xdr:to>
      <xdr:col>30</xdr:col>
      <xdr:colOff>600075</xdr:colOff>
      <xdr:row>36</xdr:row>
      <xdr:rowOff>123825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2125" y="5286375"/>
          <a:ext cx="6086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4" sqref="B4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0.96120584115342567</v>
      </c>
    </row>
    <row r="4" spans="1:21" ht="15.75" x14ac:dyDescent="0.3">
      <c r="A4" t="s">
        <v>4</v>
      </c>
      <c r="B4">
        <v>19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18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0.97965712601937993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10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v>0</v>
      </c>
      <c r="E13" s="3">
        <v>46.45</v>
      </c>
      <c r="F13" s="3">
        <f>$B$8*D13/($B$4*D13+$B$5*(C13-D13))</f>
        <v>0</v>
      </c>
      <c r="G13" s="20">
        <f t="shared" ref="G13:G15" si="0">B13/COS(RADIANS(E13))</f>
        <v>20.160022623402828</v>
      </c>
      <c r="H13" s="20">
        <f>($B$4*D13+$B$5*(C13-D13))*B13</f>
        <v>1407.6126000000002</v>
      </c>
      <c r="I13" s="20">
        <f t="shared" ref="I13:I15" si="1">H13*COS(RADIANS(E13))</f>
        <v>969.82723577419529</v>
      </c>
      <c r="J13" s="20">
        <f t="shared" ref="J13:J15" si="2">$B$8*D13*G13</f>
        <v>0</v>
      </c>
      <c r="K13" s="20">
        <f>I13-J13</f>
        <v>969.82723577419529</v>
      </c>
      <c r="L13" s="20">
        <f t="shared" ref="L13:L15" si="3">$B$2*G13</f>
        <v>0</v>
      </c>
      <c r="M13" s="20">
        <f t="shared" ref="M13:M15" si="4">K13*TAN(RADIANS($B$3))</f>
        <v>258.05107488509924</v>
      </c>
      <c r="N13" s="20">
        <f t="shared" ref="N13:N15" si="5">H13*SIN(RADIANS(E13))</f>
        <v>1020.2001590028027</v>
      </c>
      <c r="O13" s="20">
        <f t="shared" ref="O13:O15" si="6">(L13+M13)*COS(RADIANS(E13))</f>
        <v>177.79391904020724</v>
      </c>
      <c r="P13" s="20">
        <f>I13*SIN(RADIANS(E13))</f>
        <v>702.90497551818055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v>1.77</v>
      </c>
      <c r="E14" s="3">
        <v>16.63</v>
      </c>
      <c r="F14" s="3">
        <f t="shared" ref="F14:F31" si="7">$B$8*D14/($B$4*D14+$B$5*(C14-D14))</f>
        <v>8.2367723021080558E-2</v>
      </c>
      <c r="G14" s="20">
        <f t="shared" si="0"/>
        <v>25.04767258221705</v>
      </c>
      <c r="H14" s="20">
        <f t="shared" ref="H14:H15" si="8">($B$4*D14+$B$5*(C14-D14))*B14</f>
        <v>5157.3599999999997</v>
      </c>
      <c r="I14" s="20">
        <f t="shared" si="1"/>
        <v>4941.6423659209349</v>
      </c>
      <c r="J14" s="20">
        <f t="shared" si="2"/>
        <v>443.34380470524178</v>
      </c>
      <c r="K14" s="20">
        <f t="shared" ref="K14:K15" si="9">I14-J14</f>
        <v>4498.2985612156936</v>
      </c>
      <c r="L14" s="20">
        <f t="shared" si="3"/>
        <v>0</v>
      </c>
      <c r="M14" s="20">
        <f t="shared" si="4"/>
        <v>1196.9047022577863</v>
      </c>
      <c r="N14" s="20">
        <f t="shared" si="5"/>
        <v>1475.9853986186124</v>
      </c>
      <c r="O14" s="20">
        <f t="shared" si="6"/>
        <v>1146.8415981523608</v>
      </c>
      <c r="P14" s="20">
        <f t="shared" ref="P14:P15" si="10">I14*SIN(RADIANS(E14))</f>
        <v>1414.2491463257236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v>3.8</v>
      </c>
      <c r="E15" s="3">
        <v>16.63</v>
      </c>
      <c r="F15" s="3">
        <f t="shared" si="7"/>
        <v>0.16250427642832704</v>
      </c>
      <c r="G15" s="20">
        <f t="shared" si="0"/>
        <v>15.393882107820895</v>
      </c>
      <c r="H15" s="20">
        <f t="shared" si="8"/>
        <v>3449.1400000000003</v>
      </c>
      <c r="I15" s="20">
        <f t="shared" si="1"/>
        <v>3304.8723280888935</v>
      </c>
      <c r="J15" s="20">
        <f t="shared" si="2"/>
        <v>584.96752009719398</v>
      </c>
      <c r="K15" s="20">
        <f t="shared" si="9"/>
        <v>2719.9048079916993</v>
      </c>
      <c r="L15" s="20">
        <f t="shared" si="3"/>
        <v>0</v>
      </c>
      <c r="M15" s="20">
        <f t="shared" si="4"/>
        <v>723.71071196728565</v>
      </c>
      <c r="N15" s="20">
        <f t="shared" si="5"/>
        <v>987.10973788748527</v>
      </c>
      <c r="O15" s="20">
        <f t="shared" si="6"/>
        <v>693.43996054732304</v>
      </c>
      <c r="P15" s="20">
        <f t="shared" si="10"/>
        <v>945.82175775162239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v>4.7</v>
      </c>
      <c r="E16" s="3">
        <v>16.63</v>
      </c>
      <c r="F16" s="3">
        <f t="shared" si="7"/>
        <v>0.17665188303390211</v>
      </c>
      <c r="G16" s="20">
        <f t="shared" ref="G16:G31" si="12">B16/COS(RADIANS(E16))</f>
        <v>9.6537904743961551</v>
      </c>
      <c r="H16" s="20">
        <f t="shared" ref="H16:H31" si="13">($B$4*D16+$B$5*(C16-D16))*B16</f>
        <v>2461.0549999999998</v>
      </c>
      <c r="I16" s="20">
        <f t="shared" ref="I16:I31" si="14">H16*COS(RADIANS(E16))</f>
        <v>2358.1161006525717</v>
      </c>
      <c r="J16" s="20">
        <f t="shared" ref="J16:J31" si="15">$B$8*D16*G16</f>
        <v>453.72815229661927</v>
      </c>
      <c r="K16" s="20">
        <f t="shared" ref="K16:K31" si="16">I16-J16</f>
        <v>1904.3879483559524</v>
      </c>
      <c r="L16" s="20">
        <f t="shared" ref="L16:L31" si="17">$B$2*G16</f>
        <v>0</v>
      </c>
      <c r="M16" s="20">
        <f t="shared" ref="M16:M31" si="18">K16*TAN(RADIANS($B$3))</f>
        <v>506.71845349773389</v>
      </c>
      <c r="N16" s="20">
        <f t="shared" ref="N16:N31" si="19">H16*SIN(RADIANS(E16))</f>
        <v>704.32958823842603</v>
      </c>
      <c r="O16" s="20">
        <f t="shared" ref="O16:O31" si="20">(L16+M16)*COS(RADIANS(E16))</f>
        <v>485.52386829663607</v>
      </c>
      <c r="P16" s="20">
        <f t="shared" ref="P16:P31" si="21">I16*SIN(RADIANS(E16))</f>
        <v>674.86949385163223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v>5.18</v>
      </c>
      <c r="E17" s="3">
        <v>16.63</v>
      </c>
      <c r="F17" s="3">
        <f t="shared" si="7"/>
        <v>0.16880662191227269</v>
      </c>
      <c r="G17" s="20">
        <f t="shared" si="12"/>
        <v>6.0010048894895016</v>
      </c>
      <c r="H17" s="20">
        <f t="shared" si="13"/>
        <v>1764.4450000000002</v>
      </c>
      <c r="I17" s="20">
        <f t="shared" si="14"/>
        <v>1690.6433067184305</v>
      </c>
      <c r="J17" s="20">
        <f t="shared" si="15"/>
        <v>310.85205327555616</v>
      </c>
      <c r="K17" s="20">
        <f t="shared" si="16"/>
        <v>1379.7912534428742</v>
      </c>
      <c r="L17" s="20">
        <f t="shared" si="17"/>
        <v>0</v>
      </c>
      <c r="M17" s="20">
        <f t="shared" si="18"/>
        <v>367.13406567073628</v>
      </c>
      <c r="N17" s="20">
        <f t="shared" si="19"/>
        <v>504.96669937053412</v>
      </c>
      <c r="O17" s="20">
        <f t="shared" si="20"/>
        <v>351.77789661596421</v>
      </c>
      <c r="P17" s="20">
        <f t="shared" si="21"/>
        <v>483.84538503976677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v>5.83</v>
      </c>
      <c r="E18" s="3">
        <v>16.63</v>
      </c>
      <c r="F18" s="3">
        <f t="shared" si="7"/>
        <v>0.17618083466803663</v>
      </c>
      <c r="G18" s="20">
        <f t="shared" si="12"/>
        <v>18.608333422538749</v>
      </c>
      <c r="H18" s="20">
        <f t="shared" si="13"/>
        <v>5900.1252999999988</v>
      </c>
      <c r="I18" s="20">
        <f t="shared" si="14"/>
        <v>5653.3399155230509</v>
      </c>
      <c r="J18" s="20">
        <f t="shared" si="15"/>
        <v>1084.8658385340091</v>
      </c>
      <c r="K18" s="20">
        <f t="shared" si="16"/>
        <v>4568.4740769890414</v>
      </c>
      <c r="L18" s="20">
        <f t="shared" si="17"/>
        <v>0</v>
      </c>
      <c r="M18" s="20">
        <f t="shared" si="18"/>
        <v>1215.576963262575</v>
      </c>
      <c r="N18" s="20">
        <f t="shared" si="19"/>
        <v>1688.5574776281389</v>
      </c>
      <c r="O18" s="20">
        <f t="shared" si="20"/>
        <v>1164.7328518264881</v>
      </c>
      <c r="P18" s="20">
        <f t="shared" si="21"/>
        <v>1617.9299425946226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v>5.84</v>
      </c>
      <c r="E19" s="3">
        <v>12.98</v>
      </c>
      <c r="F19" s="3">
        <f t="shared" si="7"/>
        <v>0.174484613086346</v>
      </c>
      <c r="G19" s="20">
        <f t="shared" si="12"/>
        <v>23.603093786392062</v>
      </c>
      <c r="H19" s="20">
        <f t="shared" si="13"/>
        <v>7698.0999999999995</v>
      </c>
      <c r="I19" s="20">
        <f t="shared" si="14"/>
        <v>7501.4022145723366</v>
      </c>
      <c r="J19" s="20">
        <f t="shared" si="15"/>
        <v>1378.4206771252964</v>
      </c>
      <c r="K19" s="20">
        <f t="shared" si="16"/>
        <v>6122.98153744704</v>
      </c>
      <c r="L19" s="20">
        <f t="shared" si="17"/>
        <v>0</v>
      </c>
      <c r="M19" s="20">
        <f t="shared" si="18"/>
        <v>1629.199417129699</v>
      </c>
      <c r="N19" s="20">
        <f t="shared" si="19"/>
        <v>1729.0773334958833</v>
      </c>
      <c r="O19" s="20">
        <f t="shared" si="20"/>
        <v>1587.5709740892798</v>
      </c>
      <c r="P19" s="20">
        <f t="shared" si="21"/>
        <v>1684.896862687267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v>4.53</v>
      </c>
      <c r="E20" s="3">
        <v>12.98</v>
      </c>
      <c r="F20" s="3">
        <f t="shared" si="7"/>
        <v>0.1390295552895682</v>
      </c>
      <c r="G20" s="20">
        <f t="shared" si="12"/>
        <v>19.672665560223301</v>
      </c>
      <c r="H20" s="20">
        <f t="shared" si="13"/>
        <v>6246.1611000000003</v>
      </c>
      <c r="I20" s="20">
        <f t="shared" si="14"/>
        <v>6086.5624904996803</v>
      </c>
      <c r="J20" s="20">
        <f t="shared" si="15"/>
        <v>891.17174987811563</v>
      </c>
      <c r="K20" s="20">
        <f t="shared" si="16"/>
        <v>5195.3907406215649</v>
      </c>
      <c r="L20" s="20">
        <f t="shared" si="17"/>
        <v>0</v>
      </c>
      <c r="M20" s="20">
        <f t="shared" si="18"/>
        <v>1382.3865897055875</v>
      </c>
      <c r="N20" s="20">
        <f t="shared" si="19"/>
        <v>1402.9559994509962</v>
      </c>
      <c r="O20" s="20">
        <f t="shared" si="20"/>
        <v>1347.0645776766469</v>
      </c>
      <c r="P20" s="20">
        <f t="shared" si="21"/>
        <v>1367.1084087280303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v>3.87</v>
      </c>
      <c r="E21" s="3">
        <v>12.98</v>
      </c>
      <c r="F21" s="3">
        <f t="shared" si="7"/>
        <v>0.11796982167352538</v>
      </c>
      <c r="G21" s="20">
        <f t="shared" si="12"/>
        <v>3.0684021922309683</v>
      </c>
      <c r="H21" s="20">
        <f t="shared" si="13"/>
        <v>980.86950000000013</v>
      </c>
      <c r="I21" s="20">
        <f t="shared" si="14"/>
        <v>955.80684058487964</v>
      </c>
      <c r="J21" s="20">
        <f t="shared" si="15"/>
        <v>118.74716483933848</v>
      </c>
      <c r="K21" s="20">
        <f t="shared" si="16"/>
        <v>837.0596757455412</v>
      </c>
      <c r="L21" s="20">
        <f t="shared" si="17"/>
        <v>0</v>
      </c>
      <c r="M21" s="20">
        <f t="shared" si="18"/>
        <v>222.72435862937729</v>
      </c>
      <c r="N21" s="20">
        <f t="shared" si="19"/>
        <v>220.31400210018583</v>
      </c>
      <c r="O21" s="20">
        <f t="shared" si="20"/>
        <v>217.0334234501519</v>
      </c>
      <c r="P21" s="20">
        <f t="shared" si="21"/>
        <v>214.68465507795801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v>3.14</v>
      </c>
      <c r="E22" s="3">
        <v>14.04</v>
      </c>
      <c r="F22" s="3">
        <f t="shared" si="7"/>
        <v>8.7072264433475682E-2</v>
      </c>
      <c r="G22" s="20">
        <f t="shared" si="12"/>
        <v>12.379827584824378</v>
      </c>
      <c r="H22" s="20">
        <f t="shared" si="13"/>
        <v>4331.0461999999998</v>
      </c>
      <c r="I22" s="20">
        <f t="shared" si="14"/>
        <v>4201.6631092474063</v>
      </c>
      <c r="J22" s="20">
        <f t="shared" si="15"/>
        <v>388.72658616348548</v>
      </c>
      <c r="K22" s="20">
        <f t="shared" si="16"/>
        <v>3812.9365230839207</v>
      </c>
      <c r="L22" s="20">
        <f t="shared" si="17"/>
        <v>0</v>
      </c>
      <c r="M22" s="20">
        <f t="shared" si="18"/>
        <v>1014.5439640752135</v>
      </c>
      <c r="N22" s="20">
        <f t="shared" si="19"/>
        <v>1050.7084766593721</v>
      </c>
      <c r="O22" s="20">
        <f t="shared" si="20"/>
        <v>984.23608285786702</v>
      </c>
      <c r="P22" s="20">
        <f t="shared" si="21"/>
        <v>1019.3202383648606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v>1.65</v>
      </c>
      <c r="E23" s="3">
        <v>14.04</v>
      </c>
      <c r="F23" s="3">
        <f t="shared" si="7"/>
        <v>4.4821122972862844E-2</v>
      </c>
      <c r="G23" s="20">
        <f t="shared" si="12"/>
        <v>8.2360385014776671</v>
      </c>
      <c r="H23" s="20">
        <f t="shared" si="13"/>
        <v>2941.3587000000007</v>
      </c>
      <c r="I23" s="20">
        <f t="shared" si="14"/>
        <v>2853.4903046875629</v>
      </c>
      <c r="J23" s="20">
        <f t="shared" si="15"/>
        <v>135.8946352743815</v>
      </c>
      <c r="K23" s="20">
        <f t="shared" si="16"/>
        <v>2717.5956694131814</v>
      </c>
      <c r="L23" s="20">
        <f t="shared" si="17"/>
        <v>0</v>
      </c>
      <c r="M23" s="20">
        <f t="shared" si="18"/>
        <v>723.09629769816115</v>
      </c>
      <c r="N23" s="20">
        <f t="shared" si="19"/>
        <v>713.57135811337969</v>
      </c>
      <c r="O23" s="20">
        <f t="shared" si="20"/>
        <v>701.49495022051337</v>
      </c>
      <c r="P23" s="20">
        <f t="shared" si="21"/>
        <v>692.2545529993555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v>1.0900000000000001</v>
      </c>
      <c r="E24" s="3">
        <v>14.04</v>
      </c>
      <c r="F24" s="3">
        <f t="shared" si="7"/>
        <v>3.3529176535728573E-2</v>
      </c>
      <c r="G24" s="20">
        <f t="shared" si="12"/>
        <v>11.245954950077765</v>
      </c>
      <c r="H24" s="20">
        <f t="shared" si="13"/>
        <v>3546.7318999999998</v>
      </c>
      <c r="I24" s="20">
        <f t="shared" si="14"/>
        <v>3440.7789468098858</v>
      </c>
      <c r="J24" s="20">
        <f t="shared" si="15"/>
        <v>122.58090895584765</v>
      </c>
      <c r="K24" s="20">
        <f t="shared" si="16"/>
        <v>3318.1980378540384</v>
      </c>
      <c r="L24" s="20">
        <f t="shared" si="17"/>
        <v>0</v>
      </c>
      <c r="M24" s="20">
        <f t="shared" si="18"/>
        <v>882.90423156277052</v>
      </c>
      <c r="N24" s="20">
        <f t="shared" si="19"/>
        <v>860.43443077753375</v>
      </c>
      <c r="O24" s="20">
        <f t="shared" si="20"/>
        <v>856.52887719270279</v>
      </c>
      <c r="P24" s="20">
        <f t="shared" si="21"/>
        <v>834.73032583311033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v>1.18</v>
      </c>
      <c r="E25" s="3">
        <v>14.04</v>
      </c>
      <c r="F25" s="3">
        <f t="shared" si="7"/>
        <v>4.2115782711114276E-2</v>
      </c>
      <c r="G25" s="20">
        <f t="shared" si="12"/>
        <v>9.3699111362242782</v>
      </c>
      <c r="H25" s="20">
        <f t="shared" si="13"/>
        <v>2546.8362000000002</v>
      </c>
      <c r="I25" s="20">
        <f t="shared" si="14"/>
        <v>2470.7535345237948</v>
      </c>
      <c r="J25" s="20">
        <f t="shared" si="15"/>
        <v>110.56495140744647</v>
      </c>
      <c r="K25" s="20">
        <f t="shared" si="16"/>
        <v>2360.1885831163481</v>
      </c>
      <c r="L25" s="20">
        <f t="shared" si="17"/>
        <v>0</v>
      </c>
      <c r="M25" s="20">
        <f t="shared" si="18"/>
        <v>627.99762508063634</v>
      </c>
      <c r="N25" s="20">
        <f t="shared" si="19"/>
        <v>617.8605030818984</v>
      </c>
      <c r="O25" s="20">
        <f t="shared" si="20"/>
        <v>609.23719862334724</v>
      </c>
      <c r="P25" s="20">
        <f t="shared" si="21"/>
        <v>599.4029069605067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v>1.6</v>
      </c>
      <c r="E26" s="3">
        <v>14.04</v>
      </c>
      <c r="F26" s="3">
        <f t="shared" si="7"/>
        <v>5.5628954871010362E-2</v>
      </c>
      <c r="G26" s="20">
        <f t="shared" si="12"/>
        <v>14.204331733462109</v>
      </c>
      <c r="H26" s="20">
        <f t="shared" si="13"/>
        <v>3963.4036000000001</v>
      </c>
      <c r="I26" s="20">
        <f t="shared" si="14"/>
        <v>3845.0032449846326</v>
      </c>
      <c r="J26" s="20">
        <f t="shared" si="15"/>
        <v>227.26930773539374</v>
      </c>
      <c r="K26" s="20">
        <f t="shared" si="16"/>
        <v>3617.7339372492388</v>
      </c>
      <c r="L26" s="20">
        <f t="shared" si="17"/>
        <v>0</v>
      </c>
      <c r="M26" s="20">
        <f t="shared" si="18"/>
        <v>962.60457194752246</v>
      </c>
      <c r="N26" s="20">
        <f t="shared" si="19"/>
        <v>961.51866469174865</v>
      </c>
      <c r="O26" s="20">
        <f t="shared" si="20"/>
        <v>933.84829714926514</v>
      </c>
      <c r="P26" s="20">
        <f t="shared" si="21"/>
        <v>932.79482963911732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v>1.79</v>
      </c>
      <c r="E27" s="3">
        <v>14.04</v>
      </c>
      <c r="F27" s="3">
        <f t="shared" si="7"/>
        <v>5.6859693148248146E-2</v>
      </c>
      <c r="G27" s="20">
        <f t="shared" si="12"/>
        <v>4.3499477442097314</v>
      </c>
      <c r="H27" s="20">
        <f t="shared" si="13"/>
        <v>1328.4982</v>
      </c>
      <c r="I27" s="20">
        <f t="shared" si="14"/>
        <v>1288.8114372092318</v>
      </c>
      <c r="J27" s="20">
        <f t="shared" si="15"/>
        <v>77.864064621354188</v>
      </c>
      <c r="K27" s="20">
        <f t="shared" si="16"/>
        <v>1210.9473725878777</v>
      </c>
      <c r="L27" s="20">
        <f t="shared" si="17"/>
        <v>0</v>
      </c>
      <c r="M27" s="20">
        <f t="shared" si="18"/>
        <v>322.20818265238398</v>
      </c>
      <c r="N27" s="20">
        <f t="shared" si="19"/>
        <v>322.2926414330833</v>
      </c>
      <c r="O27" s="20">
        <f t="shared" si="20"/>
        <v>312.5827275978196</v>
      </c>
      <c r="P27" s="20">
        <f t="shared" si="21"/>
        <v>312.66466330728315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v>0.01</v>
      </c>
      <c r="E28" s="3">
        <v>-1.54</v>
      </c>
      <c r="F28" s="3">
        <f t="shared" si="7"/>
        <v>3.638083457634518E-4</v>
      </c>
      <c r="G28" s="20">
        <f t="shared" si="12"/>
        <v>7.932865300103237</v>
      </c>
      <c r="H28" s="20">
        <f t="shared" si="13"/>
        <v>2179.7190999999998</v>
      </c>
      <c r="I28" s="20">
        <f t="shared" si="14"/>
        <v>2178.9317994312914</v>
      </c>
      <c r="J28" s="20">
        <f t="shared" si="15"/>
        <v>0.79328653001032379</v>
      </c>
      <c r="K28" s="20">
        <f t="shared" si="16"/>
        <v>2178.138512901281</v>
      </c>
      <c r="L28" s="20">
        <f t="shared" si="17"/>
        <v>0</v>
      </c>
      <c r="M28" s="20">
        <f t="shared" si="18"/>
        <v>579.55784676857024</v>
      </c>
      <c r="N28" s="20">
        <f t="shared" si="19"/>
        <v>-58.579589721365657</v>
      </c>
      <c r="O28" s="20">
        <f t="shared" si="20"/>
        <v>579.34851418880783</v>
      </c>
      <c r="P28" s="20">
        <f t="shared" si="21"/>
        <v>-58.558431149005422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v>0</v>
      </c>
      <c r="E29" s="3">
        <v>-1.54</v>
      </c>
      <c r="F29" s="3">
        <f t="shared" si="7"/>
        <v>0</v>
      </c>
      <c r="G29" s="20">
        <f t="shared" si="12"/>
        <v>19.877179509842538</v>
      </c>
      <c r="H29" s="20">
        <f t="shared" si="13"/>
        <v>2843.3969999999999</v>
      </c>
      <c r="I29" s="20">
        <f t="shared" si="14"/>
        <v>2842.3699832274424</v>
      </c>
      <c r="J29" s="20">
        <f t="shared" si="15"/>
        <v>0</v>
      </c>
      <c r="K29" s="20">
        <f t="shared" si="16"/>
        <v>2842.3699832274424</v>
      </c>
      <c r="L29" s="20">
        <f t="shared" si="17"/>
        <v>0</v>
      </c>
      <c r="M29" s="20">
        <f t="shared" si="18"/>
        <v>756.29617558374923</v>
      </c>
      <c r="N29" s="20">
        <f t="shared" si="19"/>
        <v>-76.41582333932935</v>
      </c>
      <c r="O29" s="20">
        <f t="shared" si="20"/>
        <v>756.0230062523666</v>
      </c>
      <c r="P29" s="20">
        <f t="shared" si="21"/>
        <v>-76.388222433701927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v>0</v>
      </c>
      <c r="E30" s="3">
        <v>-1.54</v>
      </c>
      <c r="F30" s="3">
        <f t="shared" si="7"/>
        <v>0</v>
      </c>
      <c r="G30" s="20">
        <f t="shared" si="12"/>
        <v>8.1929592443689163</v>
      </c>
      <c r="H30" s="20">
        <f t="shared" si="13"/>
        <v>427.51799999999992</v>
      </c>
      <c r="I30" s="20">
        <f t="shared" si="14"/>
        <v>427.36358323843962</v>
      </c>
      <c r="J30" s="20">
        <f t="shared" si="15"/>
        <v>0</v>
      </c>
      <c r="K30" s="20">
        <f t="shared" si="16"/>
        <v>427.36358323843962</v>
      </c>
      <c r="L30" s="20">
        <f t="shared" si="17"/>
        <v>0</v>
      </c>
      <c r="M30" s="20">
        <f t="shared" si="18"/>
        <v>113.71265721712911</v>
      </c>
      <c r="N30" s="20">
        <f t="shared" si="19"/>
        <v>-11.489475427590097</v>
      </c>
      <c r="O30" s="20">
        <f t="shared" si="20"/>
        <v>113.67158493414715</v>
      </c>
      <c r="P30" s="20">
        <f t="shared" si="21"/>
        <v>-11.485325502703764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v>0</v>
      </c>
      <c r="E31" s="3">
        <v>-42.04</v>
      </c>
      <c r="F31" s="3">
        <f t="shared" si="7"/>
        <v>0</v>
      </c>
      <c r="G31" s="20">
        <f t="shared" si="12"/>
        <v>4.5914949431503365</v>
      </c>
      <c r="H31" s="20">
        <f t="shared" si="13"/>
        <v>95.752800000000008</v>
      </c>
      <c r="I31" s="20">
        <f t="shared" si="14"/>
        <v>71.11345042143698</v>
      </c>
      <c r="J31" s="20">
        <f t="shared" si="15"/>
        <v>0</v>
      </c>
      <c r="K31" s="20">
        <f t="shared" si="16"/>
        <v>71.11345042143698</v>
      </c>
      <c r="L31" s="20">
        <f t="shared" si="17"/>
        <v>0</v>
      </c>
      <c r="M31" s="20">
        <f t="shared" si="18"/>
        <v>18.92182611822696</v>
      </c>
      <c r="N31" s="20">
        <f t="shared" si="19"/>
        <v>-64.120791300465299</v>
      </c>
      <c r="O31" s="20">
        <f t="shared" si="20"/>
        <v>14.052814576091603</v>
      </c>
      <c r="P31" s="20">
        <f t="shared" si="21"/>
        <v>-47.621069181569069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13504.25</v>
      </c>
      <c r="N32" s="19">
        <f>ROUND(SUM(N13:N31),2)</f>
        <v>14049.28</v>
      </c>
      <c r="O32" s="19">
        <f>ROUND(SUM(O13:O31),2)</f>
        <v>13032.8</v>
      </c>
      <c r="P32" s="19">
        <f>ROUND(SUM(P13:P31),2)</f>
        <v>13303.43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FOS=Σ(c'l+N'tanφ)/Σ(Wsinα)=(0+13504.25)/14049.28=0.961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FOS=Σ((c*l+N'tanφ)cosα)/Σ(Nsinα)=(13032.8)/13303.43=0.98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0.88734661551279026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0.90561161435769288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1.7349768875192602</v>
      </c>
      <c r="E13" s="3">
        <v>46.45</v>
      </c>
      <c r="F13" s="3">
        <v>0.15</v>
      </c>
      <c r="G13" s="20">
        <f t="shared" ref="G13:G31" si="0">B13/COS(RADIANS(E13))</f>
        <v>20.160022623402828</v>
      </c>
      <c r="H13" s="20">
        <f>($B$4*D13+$B$5*(C13-D13))*B13</f>
        <v>1576.0634144838211</v>
      </c>
      <c r="I13" s="20">
        <f t="shared" ref="I13:I31" si="1">H13*COS(RADIANS(E13))</f>
        <v>1085.8877113445019</v>
      </c>
      <c r="J13" s="20">
        <f t="shared" ref="J13:J31" si="2">$B$8*D13*G13</f>
        <v>343.12607010703391</v>
      </c>
      <c r="K13" s="20">
        <f>I13-J13</f>
        <v>742.76164123746798</v>
      </c>
      <c r="L13" s="20">
        <f t="shared" ref="L13:L31" si="3">$B$2*G13</f>
        <v>0</v>
      </c>
      <c r="M13" s="20">
        <f t="shared" ref="M13:M31" si="4">K13*TAN(RADIANS($B$3))</f>
        <v>193.47491575498975</v>
      </c>
      <c r="N13" s="20">
        <f t="shared" ref="N13:N31" si="5">H13*SIN(RADIANS(E13))</f>
        <v>1142.2888272347764</v>
      </c>
      <c r="O13" s="20">
        <f t="shared" ref="O13:O31" si="6">(L13+M13)*COS(RADIANS(E13))</f>
        <v>133.30176409212805</v>
      </c>
      <c r="P13" s="20">
        <f>I13*SIN(RADIANS(E13))</f>
        <v>787.02252009739766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3.6486902927580886</v>
      </c>
      <c r="E14" s="3">
        <v>16.63</v>
      </c>
      <c r="F14" s="3">
        <v>0.15</v>
      </c>
      <c r="G14" s="20">
        <f t="shared" si="0"/>
        <v>25.04767258221705</v>
      </c>
      <c r="H14" s="20">
        <f t="shared" ref="H14:H31" si="8">($B$4*D14+$B$5*(C14-D14))*B14</f>
        <v>5726.9842835130976</v>
      </c>
      <c r="I14" s="20">
        <f t="shared" si="1"/>
        <v>5487.4408930870977</v>
      </c>
      <c r="J14" s="20">
        <f t="shared" si="2"/>
        <v>896.54767010586841</v>
      </c>
      <c r="K14" s="20">
        <f t="shared" ref="K14:K31" si="9">I14-J14</f>
        <v>4590.893222981229</v>
      </c>
      <c r="L14" s="20">
        <f t="shared" si="3"/>
        <v>0</v>
      </c>
      <c r="M14" s="20">
        <f t="shared" si="4"/>
        <v>1195.8381131215058</v>
      </c>
      <c r="N14" s="20">
        <f t="shared" si="5"/>
        <v>1639.0062319837295</v>
      </c>
      <c r="O14" s="20">
        <f t="shared" si="6"/>
        <v>1145.8196213923761</v>
      </c>
      <c r="P14" s="20">
        <f t="shared" ref="P14:P31" si="10">I14*SIN(RADIANS(E14))</f>
        <v>1570.4512839862323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3.938366718027734</v>
      </c>
      <c r="E15" s="3">
        <v>16.63</v>
      </c>
      <c r="F15" s="3">
        <v>0.15</v>
      </c>
      <c r="G15" s="20">
        <f t="shared" si="0"/>
        <v>15.393882107820895</v>
      </c>
      <c r="H15" s="20">
        <f t="shared" si="8"/>
        <v>3799.1454545454549</v>
      </c>
      <c r="I15" s="20">
        <f t="shared" si="1"/>
        <v>3640.2380544460284</v>
      </c>
      <c r="J15" s="20">
        <f t="shared" si="2"/>
        <v>594.74844648545434</v>
      </c>
      <c r="K15" s="20">
        <f t="shared" si="9"/>
        <v>3045.4896079605742</v>
      </c>
      <c r="L15" s="20">
        <f t="shared" si="3"/>
        <v>0</v>
      </c>
      <c r="M15" s="20">
        <f t="shared" si="4"/>
        <v>793.29062328958867</v>
      </c>
      <c r="N15" s="20">
        <f t="shared" si="5"/>
        <v>1087.2778355859127</v>
      </c>
      <c r="O15" s="20">
        <f t="shared" si="6"/>
        <v>760.10954297075557</v>
      </c>
      <c r="P15" s="20">
        <f t="shared" si="10"/>
        <v>1041.8001101063651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4.4745762711864403</v>
      </c>
      <c r="E16" s="3">
        <v>16.63</v>
      </c>
      <c r="F16" s="3">
        <v>0.15</v>
      </c>
      <c r="G16" s="20">
        <f t="shared" si="0"/>
        <v>9.6537904743961551</v>
      </c>
      <c r="H16" s="20">
        <f t="shared" si="8"/>
        <v>2706.8949152542373</v>
      </c>
      <c r="I16" s="20">
        <f t="shared" si="1"/>
        <v>2593.6732346231984</v>
      </c>
      <c r="J16" s="20">
        <f t="shared" si="2"/>
        <v>423.7588596984769</v>
      </c>
      <c r="K16" s="20">
        <f t="shared" si="9"/>
        <v>2169.9143749247214</v>
      </c>
      <c r="L16" s="20">
        <f t="shared" si="3"/>
        <v>0</v>
      </c>
      <c r="M16" s="20">
        <f t="shared" si="4"/>
        <v>565.22035815508673</v>
      </c>
      <c r="N16" s="20">
        <f t="shared" si="5"/>
        <v>774.68653933605958</v>
      </c>
      <c r="O16" s="20">
        <f t="shared" si="6"/>
        <v>541.57880542374028</v>
      </c>
      <c r="P16" s="20">
        <f t="shared" si="10"/>
        <v>742.28361469661752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5.1648690292758088</v>
      </c>
      <c r="E17" s="3">
        <v>16.63</v>
      </c>
      <c r="F17" s="3">
        <v>0.15</v>
      </c>
      <c r="G17" s="20">
        <f t="shared" si="0"/>
        <v>6.0010048894895016</v>
      </c>
      <c r="H17" s="20">
        <f t="shared" si="8"/>
        <v>1942.2489984591678</v>
      </c>
      <c r="I17" s="20">
        <f t="shared" si="1"/>
        <v>1861.0102719130191</v>
      </c>
      <c r="J17" s="20">
        <f t="shared" si="2"/>
        <v>304.05510616590141</v>
      </c>
      <c r="K17" s="20">
        <f t="shared" si="9"/>
        <v>1556.9551657471177</v>
      </c>
      <c r="L17" s="20">
        <f t="shared" si="3"/>
        <v>0</v>
      </c>
      <c r="M17" s="20">
        <f t="shared" si="4"/>
        <v>405.55644341750951</v>
      </c>
      <c r="N17" s="20">
        <f t="shared" si="5"/>
        <v>555.8524443140202</v>
      </c>
      <c r="O17" s="20">
        <f t="shared" si="6"/>
        <v>388.59317607539157</v>
      </c>
      <c r="P17" s="20">
        <f t="shared" si="10"/>
        <v>532.60272465425521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5.5654853620955302</v>
      </c>
      <c r="E18" s="3">
        <v>16.63</v>
      </c>
      <c r="F18" s="3">
        <v>0.15</v>
      </c>
      <c r="G18" s="20">
        <f t="shared" si="0"/>
        <v>18.608333422538749</v>
      </c>
      <c r="H18" s="20">
        <f t="shared" si="8"/>
        <v>6489.8123020030807</v>
      </c>
      <c r="I18" s="20">
        <f t="shared" si="1"/>
        <v>6218.3619949845061</v>
      </c>
      <c r="J18" s="20">
        <f t="shared" si="2"/>
        <v>1015.9668353788592</v>
      </c>
      <c r="K18" s="20">
        <f t="shared" si="9"/>
        <v>5202.3951596056468</v>
      </c>
      <c r="L18" s="20">
        <f t="shared" si="3"/>
        <v>0</v>
      </c>
      <c r="M18" s="20">
        <f t="shared" si="4"/>
        <v>1355.1224367913619</v>
      </c>
      <c r="N18" s="20">
        <f t="shared" si="5"/>
        <v>1857.3200624994167</v>
      </c>
      <c r="O18" s="20">
        <f t="shared" si="6"/>
        <v>1298.4415368828643</v>
      </c>
      <c r="P18" s="20">
        <f t="shared" si="10"/>
        <v>1779.6336707001326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5.6302003081664092</v>
      </c>
      <c r="E19" s="3">
        <v>12.98</v>
      </c>
      <c r="F19" s="3">
        <v>0.15</v>
      </c>
      <c r="G19" s="20">
        <f t="shared" si="0"/>
        <v>23.603093786392062</v>
      </c>
      <c r="H19" s="20">
        <f t="shared" si="8"/>
        <v>8468.9473035439132</v>
      </c>
      <c r="I19" s="20">
        <f t="shared" si="1"/>
        <v>8252.5532349411842</v>
      </c>
      <c r="J19" s="20">
        <f t="shared" si="2"/>
        <v>1303.6523313753858</v>
      </c>
      <c r="K19" s="20">
        <f t="shared" si="9"/>
        <v>6948.9009035657982</v>
      </c>
      <c r="L19" s="20">
        <f t="shared" si="3"/>
        <v>0</v>
      </c>
      <c r="M19" s="20">
        <f t="shared" si="4"/>
        <v>1810.0531075720094</v>
      </c>
      <c r="N19" s="20">
        <f t="shared" si="5"/>
        <v>1902.2180565501696</v>
      </c>
      <c r="O19" s="20">
        <f t="shared" si="6"/>
        <v>1763.8035865517741</v>
      </c>
      <c r="P19" s="20">
        <f t="shared" si="10"/>
        <v>1853.6135854308113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5.5007704160246531</v>
      </c>
      <c r="E20" s="3">
        <v>12.98</v>
      </c>
      <c r="F20" s="3">
        <v>0.15</v>
      </c>
      <c r="G20" s="20">
        <f t="shared" si="0"/>
        <v>19.672665560223301</v>
      </c>
      <c r="H20" s="20">
        <f t="shared" si="8"/>
        <v>6896.4148844375959</v>
      </c>
      <c r="I20" s="20">
        <f t="shared" si="1"/>
        <v>6720.2013336706214</v>
      </c>
      <c r="J20" s="20">
        <f t="shared" si="2"/>
        <v>1061.5873520038097</v>
      </c>
      <c r="K20" s="20">
        <f t="shared" si="9"/>
        <v>5658.6139816668119</v>
      </c>
      <c r="L20" s="20">
        <f t="shared" si="3"/>
        <v>0</v>
      </c>
      <c r="M20" s="20">
        <f t="shared" si="4"/>
        <v>1473.9585387972068</v>
      </c>
      <c r="N20" s="20">
        <f t="shared" si="5"/>
        <v>1549.0101010723008</v>
      </c>
      <c r="O20" s="20">
        <f t="shared" si="6"/>
        <v>1436.2967286890496</v>
      </c>
      <c r="P20" s="20">
        <f t="shared" si="10"/>
        <v>1509.4306130835762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5.5500770416024645</v>
      </c>
      <c r="E21" s="3">
        <v>12.98</v>
      </c>
      <c r="F21" s="3">
        <v>0.15</v>
      </c>
      <c r="G21" s="20">
        <f t="shared" si="0"/>
        <v>3.0684021922309683</v>
      </c>
      <c r="H21" s="20">
        <f t="shared" si="8"/>
        <v>1085.2953651771959</v>
      </c>
      <c r="I21" s="20">
        <f t="shared" si="1"/>
        <v>1057.5644712078708</v>
      </c>
      <c r="J21" s="20">
        <f t="shared" si="2"/>
        <v>167.063010588352</v>
      </c>
      <c r="K21" s="20">
        <f t="shared" si="9"/>
        <v>890.50146061951887</v>
      </c>
      <c r="L21" s="20">
        <f t="shared" si="3"/>
        <v>0</v>
      </c>
      <c r="M21" s="20">
        <f t="shared" si="4"/>
        <v>231.95825619914325</v>
      </c>
      <c r="N21" s="20">
        <f t="shared" si="5"/>
        <v>243.76919188839153</v>
      </c>
      <c r="O21" s="20">
        <f t="shared" si="6"/>
        <v>226.03138134612317</v>
      </c>
      <c r="P21" s="20">
        <f t="shared" si="10"/>
        <v>237.5405302446174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6.1201848998459161</v>
      </c>
      <c r="E22" s="3">
        <v>14.04</v>
      </c>
      <c r="F22" s="3">
        <v>0.15</v>
      </c>
      <c r="G22" s="20">
        <f t="shared" si="0"/>
        <v>12.379827584824378</v>
      </c>
      <c r="H22" s="20">
        <f t="shared" si="8"/>
        <v>4807.1237103235744</v>
      </c>
      <c r="I22" s="20">
        <f t="shared" si="1"/>
        <v>4663.5185640030986</v>
      </c>
      <c r="J22" s="20">
        <f t="shared" si="2"/>
        <v>743.2726400423868</v>
      </c>
      <c r="K22" s="20">
        <f t="shared" si="9"/>
        <v>3920.2459239607119</v>
      </c>
      <c r="L22" s="20">
        <f t="shared" si="3"/>
        <v>0</v>
      </c>
      <c r="M22" s="20">
        <f t="shared" si="4"/>
        <v>1021.147576513918</v>
      </c>
      <c r="N22" s="20">
        <f t="shared" si="5"/>
        <v>1166.2045144628639</v>
      </c>
      <c r="O22" s="20">
        <f t="shared" si="6"/>
        <v>990.64242291756716</v>
      </c>
      <c r="P22" s="20">
        <f t="shared" si="10"/>
        <v>1131.3660164272546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6.2742681047765787</v>
      </c>
      <c r="E23" s="3">
        <v>14.04</v>
      </c>
      <c r="F23" s="3">
        <v>0.15</v>
      </c>
      <c r="G23" s="20">
        <f t="shared" si="0"/>
        <v>8.2360385014776671</v>
      </c>
      <c r="H23" s="20">
        <f t="shared" si="8"/>
        <v>3278.5937010785824</v>
      </c>
      <c r="I23" s="20">
        <f t="shared" si="1"/>
        <v>3180.6509485012643</v>
      </c>
      <c r="J23" s="20">
        <f t="shared" si="2"/>
        <v>506.93286519622086</v>
      </c>
      <c r="K23" s="20">
        <f t="shared" si="9"/>
        <v>2673.7180833050434</v>
      </c>
      <c r="L23" s="20">
        <f t="shared" si="3"/>
        <v>0</v>
      </c>
      <c r="M23" s="20">
        <f t="shared" si="4"/>
        <v>696.45139463341104</v>
      </c>
      <c r="N23" s="20">
        <f t="shared" si="5"/>
        <v>795.38430997233195</v>
      </c>
      <c r="O23" s="20">
        <f t="shared" si="6"/>
        <v>675.64602109649854</v>
      </c>
      <c r="P23" s="20">
        <f t="shared" si="10"/>
        <v>771.62347353508972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5.5469953775038512</v>
      </c>
      <c r="E24" s="3">
        <v>14.04</v>
      </c>
      <c r="F24" s="3">
        <v>0.15</v>
      </c>
      <c r="G24" s="20">
        <f t="shared" si="0"/>
        <v>11.245954950077765</v>
      </c>
      <c r="H24" s="20">
        <f t="shared" si="8"/>
        <v>3957.8588597842836</v>
      </c>
      <c r="I24" s="20">
        <f t="shared" si="1"/>
        <v>3839.624145030738</v>
      </c>
      <c r="J24" s="20">
        <f t="shared" si="2"/>
        <v>611.96016181347659</v>
      </c>
      <c r="K24" s="20">
        <f t="shared" si="9"/>
        <v>3227.6639832172614</v>
      </c>
      <c r="L24" s="20">
        <f t="shared" si="3"/>
        <v>0</v>
      </c>
      <c r="M24" s="20">
        <f t="shared" si="4"/>
        <v>840.74349369736046</v>
      </c>
      <c r="N24" s="20">
        <f t="shared" si="5"/>
        <v>960.17351498045537</v>
      </c>
      <c r="O24" s="20">
        <f t="shared" si="6"/>
        <v>815.62762406182105</v>
      </c>
      <c r="P24" s="20">
        <f t="shared" si="10"/>
        <v>931.48986412793079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4.7765793528505389</v>
      </c>
      <c r="E25" s="3">
        <v>14.04</v>
      </c>
      <c r="F25" s="3">
        <v>0.15</v>
      </c>
      <c r="G25" s="20">
        <f t="shared" si="0"/>
        <v>9.3699111362242782</v>
      </c>
      <c r="H25" s="20">
        <f t="shared" si="8"/>
        <v>2839.6095531587052</v>
      </c>
      <c r="I25" s="20">
        <f t="shared" si="1"/>
        <v>2754.7807511666447</v>
      </c>
      <c r="J25" s="20">
        <f t="shared" si="2"/>
        <v>439.05757713977897</v>
      </c>
      <c r="K25" s="20">
        <f t="shared" si="9"/>
        <v>2315.7231740268658</v>
      </c>
      <c r="L25" s="20">
        <f t="shared" si="3"/>
        <v>0</v>
      </c>
      <c r="M25" s="20">
        <f t="shared" si="4"/>
        <v>603.20070549185027</v>
      </c>
      <c r="N25" s="20">
        <f t="shared" si="5"/>
        <v>688.88709335559247</v>
      </c>
      <c r="O25" s="20">
        <f t="shared" si="6"/>
        <v>585.18104741923935</v>
      </c>
      <c r="P25" s="20">
        <f t="shared" si="10"/>
        <v>668.30769124302265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4.8967642526964559</v>
      </c>
      <c r="E26" s="3">
        <v>14.04</v>
      </c>
      <c r="F26" s="3">
        <v>0.15</v>
      </c>
      <c r="G26" s="20">
        <f t="shared" si="0"/>
        <v>14.204331733462109</v>
      </c>
      <c r="H26" s="20">
        <f t="shared" si="8"/>
        <v>4413.0227057010788</v>
      </c>
      <c r="I26" s="20">
        <f t="shared" si="1"/>
        <v>4281.1906977153458</v>
      </c>
      <c r="J26" s="20">
        <f t="shared" si="2"/>
        <v>682.33713852407823</v>
      </c>
      <c r="K26" s="20">
        <f t="shared" si="9"/>
        <v>3598.8535591912678</v>
      </c>
      <c r="L26" s="20">
        <f t="shared" si="3"/>
        <v>0</v>
      </c>
      <c r="M26" s="20">
        <f t="shared" si="4"/>
        <v>937.43113607621751</v>
      </c>
      <c r="N26" s="20">
        <f t="shared" si="5"/>
        <v>1070.5959138857493</v>
      </c>
      <c r="O26" s="20">
        <f t="shared" si="6"/>
        <v>909.42687748547417</v>
      </c>
      <c r="P26" s="20">
        <f t="shared" si="10"/>
        <v>1038.6135701541964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5.3590138674884429</v>
      </c>
      <c r="E27" s="3">
        <v>14.04</v>
      </c>
      <c r="F27" s="3">
        <v>0.15</v>
      </c>
      <c r="G27" s="20">
        <f t="shared" si="0"/>
        <v>4.3499477442097314</v>
      </c>
      <c r="H27" s="20">
        <f t="shared" si="8"/>
        <v>1479.0235192604005</v>
      </c>
      <c r="I27" s="20">
        <f t="shared" si="1"/>
        <v>1434.8400528689108</v>
      </c>
      <c r="J27" s="20">
        <f t="shared" si="2"/>
        <v>228.6851310867269</v>
      </c>
      <c r="K27" s="20">
        <f t="shared" si="9"/>
        <v>1206.1549217821839</v>
      </c>
      <c r="L27" s="20">
        <f t="shared" si="3"/>
        <v>0</v>
      </c>
      <c r="M27" s="20">
        <f t="shared" si="4"/>
        <v>314.17982421721024</v>
      </c>
      <c r="N27" s="20">
        <f t="shared" si="5"/>
        <v>358.80996810088959</v>
      </c>
      <c r="O27" s="20">
        <f t="shared" si="6"/>
        <v>304.79420355370189</v>
      </c>
      <c r="P27" s="20">
        <f t="shared" si="10"/>
        <v>348.09109314043945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4.7057010785824342</v>
      </c>
      <c r="E28" s="3">
        <v>-1.54</v>
      </c>
      <c r="F28" s="3">
        <v>0.15</v>
      </c>
      <c r="G28" s="20">
        <f t="shared" si="0"/>
        <v>7.932865300103237</v>
      </c>
      <c r="H28" s="20">
        <f t="shared" si="8"/>
        <v>2440.4801047765791</v>
      </c>
      <c r="I28" s="20">
        <f t="shared" si="1"/>
        <v>2439.5986190042095</v>
      </c>
      <c r="J28" s="20">
        <f t="shared" si="2"/>
        <v>366.20428635765012</v>
      </c>
      <c r="K28" s="20">
        <f t="shared" si="9"/>
        <v>2073.3943326465592</v>
      </c>
      <c r="L28" s="20">
        <f t="shared" si="3"/>
        <v>0</v>
      </c>
      <c r="M28" s="20">
        <f t="shared" si="4"/>
        <v>540.07877031363125</v>
      </c>
      <c r="N28" s="20">
        <f t="shared" si="5"/>
        <v>-65.587498527203564</v>
      </c>
      <c r="O28" s="20">
        <f t="shared" si="6"/>
        <v>539.88369732325589</v>
      </c>
      <c r="P28" s="20">
        <f t="shared" si="10"/>
        <v>-65.56380874309761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2.4499229583975346</v>
      </c>
      <c r="E29" s="3">
        <v>-1.54</v>
      </c>
      <c r="F29" s="3">
        <v>0.15</v>
      </c>
      <c r="G29" s="20">
        <f t="shared" si="0"/>
        <v>19.877179509842538</v>
      </c>
      <c r="H29" s="20">
        <f t="shared" si="8"/>
        <v>3183.6699845916801</v>
      </c>
      <c r="I29" s="20">
        <f t="shared" si="1"/>
        <v>3182.5200633979589</v>
      </c>
      <c r="J29" s="20">
        <f t="shared" si="2"/>
        <v>477.72304819194596</v>
      </c>
      <c r="K29" s="20">
        <f t="shared" si="9"/>
        <v>2704.7970152060129</v>
      </c>
      <c r="L29" s="20">
        <f t="shared" si="3"/>
        <v>0</v>
      </c>
      <c r="M29" s="20">
        <f t="shared" si="4"/>
        <v>704.54685002240672</v>
      </c>
      <c r="N29" s="20">
        <f t="shared" si="5"/>
        <v>-85.560603430784809</v>
      </c>
      <c r="O29" s="20">
        <f t="shared" si="6"/>
        <v>704.29237221574601</v>
      </c>
      <c r="P29" s="20">
        <f t="shared" si="10"/>
        <v>-85.52969948919889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0.89368258859784266</v>
      </c>
      <c r="E30" s="3">
        <v>-1.54</v>
      </c>
      <c r="F30" s="3">
        <v>0.15</v>
      </c>
      <c r="G30" s="20">
        <f t="shared" si="0"/>
        <v>8.1929592443689163</v>
      </c>
      <c r="H30" s="20">
        <f t="shared" si="8"/>
        <v>478.67963020030811</v>
      </c>
      <c r="I30" s="20">
        <f t="shared" si="1"/>
        <v>478.50673418582357</v>
      </c>
      <c r="J30" s="20">
        <f t="shared" si="2"/>
        <v>71.827888302943379</v>
      </c>
      <c r="K30" s="20">
        <f t="shared" si="9"/>
        <v>406.67884588288018</v>
      </c>
      <c r="L30" s="20">
        <f t="shared" si="3"/>
        <v>0</v>
      </c>
      <c r="M30" s="20">
        <f t="shared" si="4"/>
        <v>105.93190477020241</v>
      </c>
      <c r="N30" s="20">
        <f t="shared" si="5"/>
        <v>-12.864435763814285</v>
      </c>
      <c r="O30" s="20">
        <f t="shared" si="6"/>
        <v>105.89364284513603</v>
      </c>
      <c r="P30" s="20">
        <f t="shared" si="10"/>
        <v>-12.859789212066877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0.48073959938366712</v>
      </c>
      <c r="E31" s="3">
        <v>-42.04</v>
      </c>
      <c r="F31" s="3">
        <v>0.15</v>
      </c>
      <c r="G31" s="20">
        <f t="shared" si="0"/>
        <v>4.5914949431503365</v>
      </c>
      <c r="H31" s="20">
        <f t="shared" si="8"/>
        <v>107.21166101694915</v>
      </c>
      <c r="I31" s="20">
        <f t="shared" si="1"/>
        <v>79.623688710186229</v>
      </c>
      <c r="J31" s="20">
        <f t="shared" si="2"/>
        <v>21.653744841909241</v>
      </c>
      <c r="K31" s="20">
        <f t="shared" si="9"/>
        <v>57.969943868276985</v>
      </c>
      <c r="L31" s="20">
        <f t="shared" si="3"/>
        <v>0</v>
      </c>
      <c r="M31" s="20">
        <f t="shared" si="4"/>
        <v>15.100039344453165</v>
      </c>
      <c r="N31" s="20">
        <f t="shared" si="5"/>
        <v>-71.794209057531774</v>
      </c>
      <c r="O31" s="20">
        <f t="shared" si="6"/>
        <v>11.214459517460771</v>
      </c>
      <c r="P31" s="20">
        <f t="shared" si="10"/>
        <v>-53.319943921839013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13803.28</v>
      </c>
      <c r="N32" s="19">
        <f>ROUND(SUM(N13:N31),2)</f>
        <v>15555.68</v>
      </c>
      <c r="O32" s="19">
        <f>ROUND(SUM(O13:O31),2)</f>
        <v>13336.58</v>
      </c>
      <c r="P32" s="19">
        <f>ROUND(SUM(P13:P31),2)</f>
        <v>14726.6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FOS=Σ(c'l+N'tanφ)/Σ(Wsinα)=(0+13803.28)/15555.68=0.887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FOS=Σ((c*l+N'tanφ)cosα)/Σ(Nsinα)=(13336.58)/14726.6=0.906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0.84792055261279853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0.86574495191509904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2.3192584963954683</v>
      </c>
      <c r="E13" s="3">
        <v>46.45</v>
      </c>
      <c r="F13" s="3">
        <v>0.2</v>
      </c>
      <c r="G13" s="20">
        <f t="shared" ref="G13:G31" si="0">B13/COS(RADIANS(E13))</f>
        <v>20.160022623402828</v>
      </c>
      <c r="H13" s="20">
        <f>($B$4*D13+$B$5*(C13-D13))*B13</f>
        <v>1580.1212502574667</v>
      </c>
      <c r="I13" s="20">
        <f t="shared" ref="I13:I31" si="1">H13*COS(RADIANS(E13))</f>
        <v>1088.6835087475517</v>
      </c>
      <c r="J13" s="20">
        <f t="shared" ref="J13:J31" si="2">$B$8*D13*G13</f>
        <v>458.67933985471683</v>
      </c>
      <c r="K13" s="20">
        <f>I13-J13</f>
        <v>630.00416889283497</v>
      </c>
      <c r="L13" s="20">
        <f t="shared" ref="L13:L31" si="3">$B$2*G13</f>
        <v>0</v>
      </c>
      <c r="M13" s="20">
        <f t="shared" ref="M13:M31" si="4">K13*TAN(RADIANS($B$3))</f>
        <v>167.63114807258472</v>
      </c>
      <c r="N13" s="20">
        <f t="shared" ref="N13:N31" si="5">H13*SIN(RADIANS(E13))</f>
        <v>1145.2298386334242</v>
      </c>
      <c r="O13" s="20">
        <f t="shared" ref="O13:O31" si="6">(L13+M13)*COS(RADIANS(E13))</f>
        <v>115.49573580464514</v>
      </c>
      <c r="P13" s="20">
        <f>I13*SIN(RADIANS(E13))</f>
        <v>789.04883966510477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4.8774459320288361</v>
      </c>
      <c r="E14" s="3">
        <v>16.63</v>
      </c>
      <c r="F14" s="3">
        <v>0.2</v>
      </c>
      <c r="G14" s="20">
        <f t="shared" si="0"/>
        <v>25.04767258221705</v>
      </c>
      <c r="H14" s="20">
        <f t="shared" ref="H14:H31" si="8">($B$4*D14+$B$5*(C14-D14))*B14</f>
        <v>5741.7293511843454</v>
      </c>
      <c r="I14" s="20">
        <f t="shared" si="1"/>
        <v>5501.5692167047255</v>
      </c>
      <c r="J14" s="20">
        <f t="shared" si="2"/>
        <v>1198.474640368092</v>
      </c>
      <c r="K14" s="20">
        <f t="shared" ref="K14:K31" si="9">I14-J14</f>
        <v>4303.0945763366335</v>
      </c>
      <c r="L14" s="20">
        <f t="shared" si="3"/>
        <v>0</v>
      </c>
      <c r="M14" s="20">
        <f t="shared" si="4"/>
        <v>1144.9649378731692</v>
      </c>
      <c r="N14" s="20">
        <f t="shared" si="5"/>
        <v>1643.2261244450674</v>
      </c>
      <c r="O14" s="20">
        <f t="shared" si="6"/>
        <v>1097.0743257186011</v>
      </c>
      <c r="P14" s="20">
        <f t="shared" ref="P14:P31" si="10">I14*SIN(RADIANS(E14))</f>
        <v>1574.4946704022623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5.2646755921730168</v>
      </c>
      <c r="E15" s="3">
        <v>16.63</v>
      </c>
      <c r="F15" s="3">
        <v>0.2</v>
      </c>
      <c r="G15" s="20">
        <f t="shared" si="0"/>
        <v>15.393882107820895</v>
      </c>
      <c r="H15" s="20">
        <f t="shared" si="8"/>
        <v>3808.9269824922758</v>
      </c>
      <c r="I15" s="20">
        <f t="shared" si="1"/>
        <v>3649.6104490249309</v>
      </c>
      <c r="J15" s="20">
        <f t="shared" si="2"/>
        <v>795.03963289198748</v>
      </c>
      <c r="K15" s="20">
        <f t="shared" si="9"/>
        <v>2854.5708161329435</v>
      </c>
      <c r="L15" s="20">
        <f t="shared" si="3"/>
        <v>0</v>
      </c>
      <c r="M15" s="20">
        <f t="shared" si="4"/>
        <v>759.54256620840999</v>
      </c>
      <c r="N15" s="20">
        <f t="shared" si="5"/>
        <v>1090.0772120936003</v>
      </c>
      <c r="O15" s="20">
        <f t="shared" si="6"/>
        <v>727.77307069814515</v>
      </c>
      <c r="P15" s="20">
        <f t="shared" si="10"/>
        <v>1044.4823966926326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5.9814624098867144</v>
      </c>
      <c r="E16" s="3">
        <v>16.63</v>
      </c>
      <c r="F16" s="3">
        <v>0.2</v>
      </c>
      <c r="G16" s="20">
        <f t="shared" si="0"/>
        <v>9.6537904743961551</v>
      </c>
      <c r="H16" s="20">
        <f t="shared" si="8"/>
        <v>2713.8642636457257</v>
      </c>
      <c r="I16" s="20">
        <f t="shared" si="1"/>
        <v>2600.3510750830928</v>
      </c>
      <c r="J16" s="20">
        <f t="shared" si="2"/>
        <v>566.46652923648105</v>
      </c>
      <c r="K16" s="20">
        <f t="shared" si="9"/>
        <v>2033.8845458466117</v>
      </c>
      <c r="L16" s="20">
        <f t="shared" si="3"/>
        <v>0</v>
      </c>
      <c r="M16" s="20">
        <f t="shared" si="4"/>
        <v>541.17483391661506</v>
      </c>
      <c r="N16" s="20">
        <f t="shared" si="5"/>
        <v>776.68109788223887</v>
      </c>
      <c r="O16" s="20">
        <f t="shared" si="6"/>
        <v>518.53903676543246</v>
      </c>
      <c r="P16" s="20">
        <f t="shared" si="10"/>
        <v>744.19474655731926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6.9042224510813597</v>
      </c>
      <c r="E17" s="3">
        <v>16.63</v>
      </c>
      <c r="F17" s="3">
        <v>0.2</v>
      </c>
      <c r="G17" s="20">
        <f t="shared" si="0"/>
        <v>6.0010048894895016</v>
      </c>
      <c r="H17" s="20">
        <f t="shared" si="8"/>
        <v>1947.249639546859</v>
      </c>
      <c r="I17" s="20">
        <f t="shared" si="1"/>
        <v>1865.8017504709831</v>
      </c>
      <c r="J17" s="20">
        <f t="shared" si="2"/>
        <v>406.45059506008249</v>
      </c>
      <c r="K17" s="20">
        <f t="shared" si="9"/>
        <v>1459.3511554109004</v>
      </c>
      <c r="L17" s="20">
        <f t="shared" si="3"/>
        <v>0</v>
      </c>
      <c r="M17" s="20">
        <f t="shared" si="4"/>
        <v>388.30331877406161</v>
      </c>
      <c r="N17" s="20">
        <f t="shared" si="5"/>
        <v>557.28357831070934</v>
      </c>
      <c r="O17" s="20">
        <f t="shared" si="6"/>
        <v>372.06170034312225</v>
      </c>
      <c r="P17" s="20">
        <f t="shared" si="10"/>
        <v>533.97399840465255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7.4397528321318216</v>
      </c>
      <c r="E18" s="3">
        <v>16.63</v>
      </c>
      <c r="F18" s="3">
        <v>0.2</v>
      </c>
      <c r="G18" s="20">
        <f t="shared" si="0"/>
        <v>18.608333422538749</v>
      </c>
      <c r="H18" s="20">
        <f t="shared" si="8"/>
        <v>6506.5213964984541</v>
      </c>
      <c r="I18" s="20">
        <f t="shared" si="1"/>
        <v>6234.3721957954858</v>
      </c>
      <c r="J18" s="20">
        <f t="shared" si="2"/>
        <v>1358.1101465723575</v>
      </c>
      <c r="K18" s="20">
        <f t="shared" si="9"/>
        <v>4876.2620492231281</v>
      </c>
      <c r="L18" s="20">
        <f t="shared" si="3"/>
        <v>0</v>
      </c>
      <c r="M18" s="20">
        <f t="shared" si="4"/>
        <v>1297.4730104573187</v>
      </c>
      <c r="N18" s="20">
        <f t="shared" si="5"/>
        <v>1862.1020400032771</v>
      </c>
      <c r="O18" s="20">
        <f t="shared" si="6"/>
        <v>1243.2034213463598</v>
      </c>
      <c r="P18" s="20">
        <f t="shared" si="10"/>
        <v>1784.2156317472493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7.5262615859938196</v>
      </c>
      <c r="E19" s="3">
        <v>12.98</v>
      </c>
      <c r="F19" s="3">
        <v>0.2</v>
      </c>
      <c r="G19" s="20">
        <f t="shared" si="0"/>
        <v>23.603093786392062</v>
      </c>
      <c r="H19" s="20">
        <f t="shared" si="8"/>
        <v>8490.7520082389292</v>
      </c>
      <c r="I19" s="20">
        <f t="shared" si="1"/>
        <v>8273.8007973380481</v>
      </c>
      <c r="J19" s="20">
        <f t="shared" si="2"/>
        <v>1742.6783997170448</v>
      </c>
      <c r="K19" s="20">
        <f t="shared" si="9"/>
        <v>6531.1223976210031</v>
      </c>
      <c r="L19" s="20">
        <f t="shared" si="3"/>
        <v>0</v>
      </c>
      <c r="M19" s="20">
        <f t="shared" si="4"/>
        <v>1737.7973032143727</v>
      </c>
      <c r="N19" s="20">
        <f t="shared" si="5"/>
        <v>1907.1156313610611</v>
      </c>
      <c r="O19" s="20">
        <f t="shared" si="6"/>
        <v>1693.3940243449854</v>
      </c>
      <c r="P19" s="20">
        <f t="shared" si="10"/>
        <v>1858.3860199968026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7.3532440782698245</v>
      </c>
      <c r="E20" s="3">
        <v>12.98</v>
      </c>
      <c r="F20" s="3">
        <v>0.2</v>
      </c>
      <c r="G20" s="20">
        <f t="shared" si="0"/>
        <v>19.672665560223301</v>
      </c>
      <c r="H20" s="20">
        <f t="shared" si="8"/>
        <v>6914.1708444902179</v>
      </c>
      <c r="I20" s="20">
        <f t="shared" si="1"/>
        <v>6737.5036028098375</v>
      </c>
      <c r="J20" s="20">
        <f t="shared" si="2"/>
        <v>1419.0941121533933</v>
      </c>
      <c r="K20" s="20">
        <f t="shared" si="9"/>
        <v>5318.4094906564442</v>
      </c>
      <c r="L20" s="20">
        <f t="shared" si="3"/>
        <v>0</v>
      </c>
      <c r="M20" s="20">
        <f t="shared" si="4"/>
        <v>1415.1193481872365</v>
      </c>
      <c r="N20" s="20">
        <f t="shared" si="5"/>
        <v>1552.9982836188315</v>
      </c>
      <c r="O20" s="20">
        <f t="shared" si="6"/>
        <v>1378.9609660014678</v>
      </c>
      <c r="P20" s="20">
        <f t="shared" si="10"/>
        <v>1513.3168916960472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7.4191555097837281</v>
      </c>
      <c r="E21" s="3">
        <v>12.98</v>
      </c>
      <c r="F21" s="3">
        <v>0.2</v>
      </c>
      <c r="G21" s="20">
        <f t="shared" si="0"/>
        <v>3.0684021922309683</v>
      </c>
      <c r="H21" s="20">
        <f t="shared" si="8"/>
        <v>1088.0896374871268</v>
      </c>
      <c r="I21" s="20">
        <f t="shared" si="1"/>
        <v>1060.2873457475409</v>
      </c>
      <c r="J21" s="20">
        <f t="shared" si="2"/>
        <v>223.32418923139127</v>
      </c>
      <c r="K21" s="20">
        <f t="shared" si="9"/>
        <v>836.96315651614964</v>
      </c>
      <c r="L21" s="20">
        <f t="shared" si="3"/>
        <v>0</v>
      </c>
      <c r="M21" s="20">
        <f t="shared" si="4"/>
        <v>222.69867684815605</v>
      </c>
      <c r="N21" s="20">
        <f t="shared" si="5"/>
        <v>244.39681596637396</v>
      </c>
      <c r="O21" s="20">
        <f t="shared" si="6"/>
        <v>217.00839787624054</v>
      </c>
      <c r="P21" s="20">
        <f t="shared" si="10"/>
        <v>238.15211760364062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8.181256436663233</v>
      </c>
      <c r="E22" s="3">
        <v>14.04</v>
      </c>
      <c r="F22" s="3">
        <v>0.2</v>
      </c>
      <c r="G22" s="20">
        <f t="shared" si="0"/>
        <v>12.379827584824378</v>
      </c>
      <c r="H22" s="20">
        <f t="shared" si="8"/>
        <v>4819.5004449021626</v>
      </c>
      <c r="I22" s="20">
        <f t="shared" si="1"/>
        <v>4675.5255633954857</v>
      </c>
      <c r="J22" s="20">
        <f t="shared" si="2"/>
        <v>993.5817577497611</v>
      </c>
      <c r="K22" s="20">
        <f t="shared" si="9"/>
        <v>3681.9438056457248</v>
      </c>
      <c r="L22" s="20">
        <f t="shared" si="3"/>
        <v>0</v>
      </c>
      <c r="M22" s="20">
        <f t="shared" si="4"/>
        <v>979.6894969184292</v>
      </c>
      <c r="N22" s="20">
        <f t="shared" si="5"/>
        <v>1169.2071007513885</v>
      </c>
      <c r="O22" s="20">
        <f t="shared" si="6"/>
        <v>950.42283726257972</v>
      </c>
      <c r="P22" s="20">
        <f t="shared" si="10"/>
        <v>1134.2789052440087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8.3872296601441807</v>
      </c>
      <c r="E23" s="3">
        <v>14.04</v>
      </c>
      <c r="F23" s="3">
        <v>0.2</v>
      </c>
      <c r="G23" s="20">
        <f t="shared" si="0"/>
        <v>8.2360385014776671</v>
      </c>
      <c r="H23" s="20">
        <f t="shared" si="8"/>
        <v>3287.0349824922764</v>
      </c>
      <c r="I23" s="20">
        <f t="shared" si="1"/>
        <v>3188.8400601091466</v>
      </c>
      <c r="J23" s="20">
        <f t="shared" si="2"/>
        <v>677.65073020050943</v>
      </c>
      <c r="K23" s="20">
        <f t="shared" si="9"/>
        <v>2511.1893299086373</v>
      </c>
      <c r="L23" s="20">
        <f t="shared" si="3"/>
        <v>0</v>
      </c>
      <c r="M23" s="20">
        <f t="shared" si="4"/>
        <v>668.17581721719478</v>
      </c>
      <c r="N23" s="20">
        <f t="shared" si="5"/>
        <v>797.4321583502217</v>
      </c>
      <c r="O23" s="20">
        <f t="shared" si="6"/>
        <v>648.21513141391222</v>
      </c>
      <c r="P23" s="20">
        <f t="shared" si="10"/>
        <v>773.61014571205965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7.4150360453141086</v>
      </c>
      <c r="E24" s="3">
        <v>14.04</v>
      </c>
      <c r="F24" s="3">
        <v>0.2</v>
      </c>
      <c r="G24" s="20">
        <f t="shared" si="0"/>
        <v>11.245954950077765</v>
      </c>
      <c r="H24" s="20">
        <f t="shared" si="8"/>
        <v>3968.0490216271883</v>
      </c>
      <c r="I24" s="20">
        <f t="shared" si="1"/>
        <v>3849.5098920570786</v>
      </c>
      <c r="J24" s="20">
        <f t="shared" si="2"/>
        <v>818.04767253747957</v>
      </c>
      <c r="K24" s="20">
        <f t="shared" si="9"/>
        <v>3031.4622195195989</v>
      </c>
      <c r="L24" s="20">
        <f t="shared" si="3"/>
        <v>0</v>
      </c>
      <c r="M24" s="20">
        <f t="shared" si="4"/>
        <v>806.60972940827719</v>
      </c>
      <c r="N24" s="20">
        <f t="shared" si="5"/>
        <v>962.64564040522475</v>
      </c>
      <c r="O24" s="20">
        <f t="shared" si="6"/>
        <v>782.51355148665709</v>
      </c>
      <c r="P24" s="20">
        <f t="shared" si="10"/>
        <v>933.88813875235905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6.385169927909371</v>
      </c>
      <c r="E25" s="3">
        <v>14.04</v>
      </c>
      <c r="F25" s="3">
        <v>0.2</v>
      </c>
      <c r="G25" s="20">
        <f t="shared" si="0"/>
        <v>9.3699111362242782</v>
      </c>
      <c r="H25" s="20">
        <f t="shared" si="8"/>
        <v>2846.9205973223479</v>
      </c>
      <c r="I25" s="20">
        <f t="shared" si="1"/>
        <v>2761.8733895579085</v>
      </c>
      <c r="J25" s="20">
        <f t="shared" si="2"/>
        <v>586.91733792732543</v>
      </c>
      <c r="K25" s="20">
        <f t="shared" si="9"/>
        <v>2174.9560516305828</v>
      </c>
      <c r="L25" s="20">
        <f t="shared" si="3"/>
        <v>0</v>
      </c>
      <c r="M25" s="20">
        <f t="shared" si="4"/>
        <v>578.71105929819339</v>
      </c>
      <c r="N25" s="20">
        <f t="shared" si="5"/>
        <v>690.66074704600339</v>
      </c>
      <c r="O25" s="20">
        <f t="shared" si="6"/>
        <v>561.42299030814013</v>
      </c>
      <c r="P25" s="20">
        <f t="shared" si="10"/>
        <v>670.02835986105322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6.5458290422245105</v>
      </c>
      <c r="E26" s="3">
        <v>14.04</v>
      </c>
      <c r="F26" s="3">
        <v>0.2</v>
      </c>
      <c r="G26" s="20">
        <f t="shared" si="0"/>
        <v>14.204331733462109</v>
      </c>
      <c r="H26" s="20">
        <f t="shared" si="8"/>
        <v>4424.3847621009263</v>
      </c>
      <c r="I26" s="20">
        <f t="shared" si="1"/>
        <v>4292.213330819658</v>
      </c>
      <c r="J26" s="20">
        <f t="shared" si="2"/>
        <v>912.12523769748043</v>
      </c>
      <c r="K26" s="20">
        <f t="shared" si="9"/>
        <v>3380.0880931221777</v>
      </c>
      <c r="L26" s="20">
        <f t="shared" si="3"/>
        <v>0</v>
      </c>
      <c r="M26" s="20">
        <f t="shared" si="4"/>
        <v>899.37190198645419</v>
      </c>
      <c r="N26" s="20">
        <f t="shared" si="5"/>
        <v>1073.3523400286062</v>
      </c>
      <c r="O26" s="20">
        <f t="shared" si="6"/>
        <v>872.50460225295183</v>
      </c>
      <c r="P26" s="20">
        <f t="shared" si="10"/>
        <v>1041.2876524666426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7.1637487126673527</v>
      </c>
      <c r="E27" s="3">
        <v>14.04</v>
      </c>
      <c r="F27" s="3">
        <v>0.2</v>
      </c>
      <c r="G27" s="20">
        <f t="shared" si="0"/>
        <v>4.3499477442097314</v>
      </c>
      <c r="H27" s="20">
        <f t="shared" si="8"/>
        <v>1482.8315097837281</v>
      </c>
      <c r="I27" s="20">
        <f t="shared" si="1"/>
        <v>1438.534285754773</v>
      </c>
      <c r="J27" s="20">
        <f t="shared" si="2"/>
        <v>305.69855834250421</v>
      </c>
      <c r="K27" s="20">
        <f t="shared" si="9"/>
        <v>1132.8357274122689</v>
      </c>
      <c r="L27" s="20">
        <f t="shared" si="3"/>
        <v>0</v>
      </c>
      <c r="M27" s="20">
        <f t="shared" si="4"/>
        <v>301.4242808860879</v>
      </c>
      <c r="N27" s="20">
        <f t="shared" si="5"/>
        <v>359.73378367272505</v>
      </c>
      <c r="O27" s="20">
        <f t="shared" si="6"/>
        <v>292.41971171549812</v>
      </c>
      <c r="P27" s="20">
        <f t="shared" si="10"/>
        <v>348.98731119692872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6.2904222451081351</v>
      </c>
      <c r="E28" s="3">
        <v>-1.54</v>
      </c>
      <c r="F28" s="3">
        <v>0.2</v>
      </c>
      <c r="G28" s="20">
        <f t="shared" si="0"/>
        <v>7.932865300103237</v>
      </c>
      <c r="H28" s="20">
        <f t="shared" si="8"/>
        <v>2446.7635242018537</v>
      </c>
      <c r="I28" s="20">
        <f t="shared" si="1"/>
        <v>2445.8797688986592</v>
      </c>
      <c r="J28" s="20">
        <f t="shared" si="2"/>
        <v>489.52951976542727</v>
      </c>
      <c r="K28" s="20">
        <f t="shared" si="9"/>
        <v>1956.350249133232</v>
      </c>
      <c r="L28" s="20">
        <f t="shared" si="3"/>
        <v>0</v>
      </c>
      <c r="M28" s="20">
        <f t="shared" si="4"/>
        <v>520.54455269815048</v>
      </c>
      <c r="N28" s="20">
        <f t="shared" si="5"/>
        <v>-65.756364383349819</v>
      </c>
      <c r="O28" s="20">
        <f t="shared" si="6"/>
        <v>520.35653534197957</v>
      </c>
      <c r="P28" s="20">
        <f t="shared" si="10"/>
        <v>-65.732613605978912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3.2749742533470645</v>
      </c>
      <c r="E29" s="3">
        <v>-1.54</v>
      </c>
      <c r="F29" s="3">
        <v>0.2</v>
      </c>
      <c r="G29" s="20">
        <f t="shared" si="0"/>
        <v>19.877179509842538</v>
      </c>
      <c r="H29" s="20">
        <f t="shared" si="8"/>
        <v>3191.8668692070032</v>
      </c>
      <c r="I29" s="20">
        <f t="shared" si="1"/>
        <v>3190.7139873510941</v>
      </c>
      <c r="J29" s="20">
        <f t="shared" si="2"/>
        <v>638.60403352538185</v>
      </c>
      <c r="K29" s="20">
        <f t="shared" si="9"/>
        <v>2552.1099538257122</v>
      </c>
      <c r="L29" s="20">
        <f t="shared" si="3"/>
        <v>0</v>
      </c>
      <c r="M29" s="20">
        <f t="shared" si="4"/>
        <v>679.06395336892956</v>
      </c>
      <c r="N29" s="20">
        <f t="shared" si="5"/>
        <v>-85.780893346929957</v>
      </c>
      <c r="O29" s="20">
        <f t="shared" si="6"/>
        <v>678.81867982121571</v>
      </c>
      <c r="P29" s="20">
        <f t="shared" si="10"/>
        <v>-85.749909838038221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1.1946446961894952</v>
      </c>
      <c r="E30" s="3">
        <v>-1.54</v>
      </c>
      <c r="F30" s="3">
        <v>0.2</v>
      </c>
      <c r="G30" s="20">
        <f t="shared" si="0"/>
        <v>8.1929592443689163</v>
      </c>
      <c r="H30" s="20">
        <f t="shared" si="8"/>
        <v>479.91207003089596</v>
      </c>
      <c r="I30" s="20">
        <f t="shared" si="1"/>
        <v>479.73872886704356</v>
      </c>
      <c r="J30" s="20">
        <f t="shared" si="2"/>
        <v>96.017094765417625</v>
      </c>
      <c r="K30" s="20">
        <f t="shared" si="9"/>
        <v>383.72163410162591</v>
      </c>
      <c r="L30" s="20">
        <f t="shared" si="3"/>
        <v>0</v>
      </c>
      <c r="M30" s="20">
        <f t="shared" si="4"/>
        <v>102.10043241108364</v>
      </c>
      <c r="N30" s="20">
        <f t="shared" si="5"/>
        <v>-12.897557380095991</v>
      </c>
      <c r="O30" s="20">
        <f t="shared" si="6"/>
        <v>102.06355438927679</v>
      </c>
      <c r="P30" s="20">
        <f t="shared" si="10"/>
        <v>-12.892898865033064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0.64263645726055607</v>
      </c>
      <c r="E31" s="3">
        <v>-42.04</v>
      </c>
      <c r="F31" s="3">
        <v>0.2</v>
      </c>
      <c r="G31" s="20">
        <f t="shared" si="0"/>
        <v>4.5914949431503365</v>
      </c>
      <c r="H31" s="20">
        <f t="shared" si="8"/>
        <v>107.48769515962927</v>
      </c>
      <c r="I31" s="20">
        <f t="shared" si="1"/>
        <v>79.828693058049751</v>
      </c>
      <c r="J31" s="20">
        <f t="shared" si="2"/>
        <v>28.945994649637687</v>
      </c>
      <c r="K31" s="20">
        <f t="shared" si="9"/>
        <v>50.882698408412068</v>
      </c>
      <c r="L31" s="20">
        <f t="shared" si="3"/>
        <v>0</v>
      </c>
      <c r="M31" s="20">
        <f t="shared" si="4"/>
        <v>13.538839221052971</v>
      </c>
      <c r="N31" s="20">
        <f t="shared" si="5"/>
        <v>-71.97905511586734</v>
      </c>
      <c r="O31" s="20">
        <f t="shared" si="6"/>
        <v>10.054991307932058</v>
      </c>
      <c r="P31" s="20">
        <f t="shared" si="10"/>
        <v>-53.457224930906577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13223.94</v>
      </c>
      <c r="N32" s="19">
        <f>ROUND(SUM(N13:N31),2)</f>
        <v>15595.73</v>
      </c>
      <c r="O32" s="19">
        <f>ROUND(SUM(O13:O31),2)</f>
        <v>12782.3</v>
      </c>
      <c r="P32" s="19">
        <f>ROUND(SUM(P13:P31),2)</f>
        <v>14764.51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FOS=Σ(c'l+N'tanφ)/Σ(Wsinα)=(0+13223.94)/15595.73=0.848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FOS=Σ((c*l+N'tanφ)cosα)/Σ(Nsinα)=(12782.3)/14764.51=0.866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0.83007784823153519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0.84752761859350567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2.3192584963954683</v>
      </c>
      <c r="E13" s="3">
        <v>46.45</v>
      </c>
      <c r="F13" s="3">
        <v>0.2</v>
      </c>
      <c r="G13" s="20">
        <f t="shared" ref="G13:G31" si="0">B13/COS(RADIANS(E13))</f>
        <v>20.160022623402828</v>
      </c>
      <c r="H13" s="20">
        <f>($B$4*D13+$B$5*(C13-D13))*B13</f>
        <v>1580.1212502574667</v>
      </c>
      <c r="I13" s="20">
        <f t="shared" ref="I13:I31" si="1">H13*COS(RADIANS(E13))</f>
        <v>1088.6835087475517</v>
      </c>
      <c r="J13" s="20">
        <f t="shared" ref="J13:J31" si="2">$B$8*D13*G13</f>
        <v>458.67933985471683</v>
      </c>
      <c r="K13" s="20">
        <f>I13-J13</f>
        <v>630.00416889283497</v>
      </c>
      <c r="L13" s="20">
        <f t="shared" ref="L13:L31" si="3">$B$2*G13</f>
        <v>0</v>
      </c>
      <c r="M13" s="20">
        <f t="shared" ref="M13:M31" si="4">K13*TAN(RADIANS($B$3))</f>
        <v>164.10379418457902</v>
      </c>
      <c r="N13" s="20">
        <f t="shared" ref="N13:N31" si="5">H13*SIN(RADIANS(E13))</f>
        <v>1145.2298386334242</v>
      </c>
      <c r="O13" s="20">
        <f t="shared" ref="O13:O31" si="6">(L13+M13)*COS(RADIANS(E13))</f>
        <v>113.06543369538444</v>
      </c>
      <c r="P13" s="20">
        <f>I13*SIN(RADIANS(E13))</f>
        <v>789.04883966510477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4.8774459320288361</v>
      </c>
      <c r="E14" s="3">
        <v>16.63</v>
      </c>
      <c r="F14" s="3">
        <v>0.2</v>
      </c>
      <c r="G14" s="20">
        <f t="shared" si="0"/>
        <v>25.04767258221705</v>
      </c>
      <c r="H14" s="20">
        <f t="shared" ref="H14:H31" si="8">($B$4*D14+$B$5*(C14-D14))*B14</f>
        <v>5741.7293511843454</v>
      </c>
      <c r="I14" s="20">
        <f t="shared" si="1"/>
        <v>5501.5692167047255</v>
      </c>
      <c r="J14" s="20">
        <f t="shared" si="2"/>
        <v>1198.474640368092</v>
      </c>
      <c r="K14" s="20">
        <f t="shared" ref="K14:K31" si="9">I14-J14</f>
        <v>4303.0945763366335</v>
      </c>
      <c r="L14" s="20">
        <f t="shared" si="3"/>
        <v>0</v>
      </c>
      <c r="M14" s="20">
        <f t="shared" si="4"/>
        <v>1120.8721808189232</v>
      </c>
      <c r="N14" s="20">
        <f t="shared" si="5"/>
        <v>1643.2261244450674</v>
      </c>
      <c r="O14" s="20">
        <f t="shared" si="6"/>
        <v>1073.9892998582573</v>
      </c>
      <c r="P14" s="20">
        <f t="shared" ref="P14:P31" si="10">I14*SIN(RADIANS(E14))</f>
        <v>1574.4946704022623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5.2646755921730168</v>
      </c>
      <c r="E15" s="3">
        <v>16.63</v>
      </c>
      <c r="F15" s="3">
        <v>0.2</v>
      </c>
      <c r="G15" s="20">
        <f t="shared" si="0"/>
        <v>15.393882107820895</v>
      </c>
      <c r="H15" s="20">
        <f t="shared" si="8"/>
        <v>3808.9269824922758</v>
      </c>
      <c r="I15" s="20">
        <f t="shared" si="1"/>
        <v>3649.6104490249309</v>
      </c>
      <c r="J15" s="20">
        <f t="shared" si="2"/>
        <v>795.03963289198748</v>
      </c>
      <c r="K15" s="20">
        <f t="shared" si="9"/>
        <v>2854.5708161329435</v>
      </c>
      <c r="L15" s="20">
        <f t="shared" si="3"/>
        <v>0</v>
      </c>
      <c r="M15" s="20">
        <f t="shared" si="4"/>
        <v>743.56000297463106</v>
      </c>
      <c r="N15" s="20">
        <f t="shared" si="5"/>
        <v>1090.0772120936003</v>
      </c>
      <c r="O15" s="20">
        <f t="shared" si="6"/>
        <v>712.45901242180753</v>
      </c>
      <c r="P15" s="20">
        <f t="shared" si="10"/>
        <v>1044.4823966926326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5.9814624098867144</v>
      </c>
      <c r="E16" s="3">
        <v>16.63</v>
      </c>
      <c r="F16" s="3">
        <v>0.2</v>
      </c>
      <c r="G16" s="20">
        <f t="shared" si="0"/>
        <v>9.6537904743961551</v>
      </c>
      <c r="H16" s="20">
        <f t="shared" si="8"/>
        <v>2713.8642636457257</v>
      </c>
      <c r="I16" s="20">
        <f t="shared" si="1"/>
        <v>2600.3510750830928</v>
      </c>
      <c r="J16" s="20">
        <f t="shared" si="2"/>
        <v>566.46652923648105</v>
      </c>
      <c r="K16" s="20">
        <f t="shared" si="9"/>
        <v>2033.8845458466117</v>
      </c>
      <c r="L16" s="20">
        <f t="shared" si="3"/>
        <v>0</v>
      </c>
      <c r="M16" s="20">
        <f t="shared" si="4"/>
        <v>529.78724171519411</v>
      </c>
      <c r="N16" s="20">
        <f t="shared" si="5"/>
        <v>776.68109788223887</v>
      </c>
      <c r="O16" s="20">
        <f t="shared" si="6"/>
        <v>507.62775501112935</v>
      </c>
      <c r="P16" s="20">
        <f t="shared" si="10"/>
        <v>744.19474655731926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6.9042224510813597</v>
      </c>
      <c r="E17" s="3">
        <v>16.63</v>
      </c>
      <c r="F17" s="3">
        <v>0.2</v>
      </c>
      <c r="G17" s="20">
        <f t="shared" si="0"/>
        <v>6.0010048894895016</v>
      </c>
      <c r="H17" s="20">
        <f t="shared" si="8"/>
        <v>1947.249639546859</v>
      </c>
      <c r="I17" s="20">
        <f t="shared" si="1"/>
        <v>1865.8017504709831</v>
      </c>
      <c r="J17" s="20">
        <f t="shared" si="2"/>
        <v>406.45059506008249</v>
      </c>
      <c r="K17" s="20">
        <f t="shared" si="9"/>
        <v>1459.3511554109004</v>
      </c>
      <c r="L17" s="20">
        <f t="shared" si="3"/>
        <v>0</v>
      </c>
      <c r="M17" s="20">
        <f t="shared" si="4"/>
        <v>380.13250304588843</v>
      </c>
      <c r="N17" s="20">
        <f t="shared" si="5"/>
        <v>557.28357831070934</v>
      </c>
      <c r="O17" s="20">
        <f t="shared" si="6"/>
        <v>364.2326464926108</v>
      </c>
      <c r="P17" s="20">
        <f t="shared" si="10"/>
        <v>533.97399840465255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7.4397528321318216</v>
      </c>
      <c r="E18" s="3">
        <v>16.63</v>
      </c>
      <c r="F18" s="3">
        <v>0.2</v>
      </c>
      <c r="G18" s="20">
        <f t="shared" si="0"/>
        <v>18.608333422538749</v>
      </c>
      <c r="H18" s="20">
        <f t="shared" si="8"/>
        <v>6506.5213964984541</v>
      </c>
      <c r="I18" s="20">
        <f t="shared" si="1"/>
        <v>6234.3721957954858</v>
      </c>
      <c r="J18" s="20">
        <f t="shared" si="2"/>
        <v>1358.1101465723575</v>
      </c>
      <c r="K18" s="20">
        <f t="shared" si="9"/>
        <v>4876.2620492231281</v>
      </c>
      <c r="L18" s="20">
        <f t="shared" si="3"/>
        <v>0</v>
      </c>
      <c r="M18" s="20">
        <f t="shared" si="4"/>
        <v>1270.1711246166431</v>
      </c>
      <c r="N18" s="20">
        <f t="shared" si="5"/>
        <v>1862.1020400032771</v>
      </c>
      <c r="O18" s="20">
        <f t="shared" si="6"/>
        <v>1217.0434953881527</v>
      </c>
      <c r="P18" s="20">
        <f t="shared" si="10"/>
        <v>1784.2156317472493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7.5262615859938196</v>
      </c>
      <c r="E19" s="3">
        <v>12.98</v>
      </c>
      <c r="F19" s="3">
        <v>0.2</v>
      </c>
      <c r="G19" s="20">
        <f t="shared" si="0"/>
        <v>23.603093786392062</v>
      </c>
      <c r="H19" s="20">
        <f t="shared" si="8"/>
        <v>8490.7520082389292</v>
      </c>
      <c r="I19" s="20">
        <f t="shared" si="1"/>
        <v>8273.8007973380481</v>
      </c>
      <c r="J19" s="20">
        <f t="shared" si="2"/>
        <v>1742.6783997170448</v>
      </c>
      <c r="K19" s="20">
        <f t="shared" si="9"/>
        <v>6531.1223976210031</v>
      </c>
      <c r="L19" s="20">
        <f t="shared" si="3"/>
        <v>0</v>
      </c>
      <c r="M19" s="20">
        <f t="shared" si="4"/>
        <v>1701.2299579176336</v>
      </c>
      <c r="N19" s="20">
        <f t="shared" si="5"/>
        <v>1907.1156313610611</v>
      </c>
      <c r="O19" s="20">
        <f t="shared" si="6"/>
        <v>1657.761028542126</v>
      </c>
      <c r="P19" s="20">
        <f t="shared" si="10"/>
        <v>1858.3860199968026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7.3532440782698245</v>
      </c>
      <c r="E20" s="3">
        <v>12.98</v>
      </c>
      <c r="F20" s="3">
        <v>0.2</v>
      </c>
      <c r="G20" s="20">
        <f t="shared" si="0"/>
        <v>19.672665560223301</v>
      </c>
      <c r="H20" s="20">
        <f t="shared" si="8"/>
        <v>6914.1708444902179</v>
      </c>
      <c r="I20" s="20">
        <f t="shared" si="1"/>
        <v>6737.5036028098375</v>
      </c>
      <c r="J20" s="20">
        <f t="shared" si="2"/>
        <v>1419.0941121533933</v>
      </c>
      <c r="K20" s="20">
        <f t="shared" si="9"/>
        <v>5318.4094906564442</v>
      </c>
      <c r="L20" s="20">
        <f t="shared" si="3"/>
        <v>0</v>
      </c>
      <c r="M20" s="20">
        <f t="shared" si="4"/>
        <v>1385.3419065111887</v>
      </c>
      <c r="N20" s="20">
        <f t="shared" si="5"/>
        <v>1552.9982836188315</v>
      </c>
      <c r="O20" s="20">
        <f t="shared" si="6"/>
        <v>1349.9443817880899</v>
      </c>
      <c r="P20" s="20">
        <f t="shared" si="10"/>
        <v>1513.3168916960472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7.4191555097837281</v>
      </c>
      <c r="E21" s="3">
        <v>12.98</v>
      </c>
      <c r="F21" s="3">
        <v>0.2</v>
      </c>
      <c r="G21" s="20">
        <f t="shared" si="0"/>
        <v>3.0684021922309683</v>
      </c>
      <c r="H21" s="20">
        <f t="shared" si="8"/>
        <v>1088.0896374871268</v>
      </c>
      <c r="I21" s="20">
        <f t="shared" si="1"/>
        <v>1060.2873457475409</v>
      </c>
      <c r="J21" s="20">
        <f t="shared" si="2"/>
        <v>223.32418923139127</v>
      </c>
      <c r="K21" s="20">
        <f t="shared" si="9"/>
        <v>836.96315651614964</v>
      </c>
      <c r="L21" s="20">
        <f t="shared" si="3"/>
        <v>0</v>
      </c>
      <c r="M21" s="20">
        <f t="shared" si="4"/>
        <v>218.0125725491273</v>
      </c>
      <c r="N21" s="20">
        <f t="shared" si="5"/>
        <v>244.39681596637396</v>
      </c>
      <c r="O21" s="20">
        <f t="shared" si="6"/>
        <v>212.44203043928189</v>
      </c>
      <c r="P21" s="20">
        <f t="shared" si="10"/>
        <v>238.15211760364062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8.181256436663233</v>
      </c>
      <c r="E22" s="3">
        <v>14.04</v>
      </c>
      <c r="F22" s="3">
        <v>0.2</v>
      </c>
      <c r="G22" s="20">
        <f t="shared" si="0"/>
        <v>12.379827584824378</v>
      </c>
      <c r="H22" s="20">
        <f t="shared" si="8"/>
        <v>4819.5004449021626</v>
      </c>
      <c r="I22" s="20">
        <f t="shared" si="1"/>
        <v>4675.5255633954857</v>
      </c>
      <c r="J22" s="20">
        <f t="shared" si="2"/>
        <v>993.5817577497611</v>
      </c>
      <c r="K22" s="20">
        <f t="shared" si="9"/>
        <v>3681.9438056457248</v>
      </c>
      <c r="L22" s="20">
        <f t="shared" si="3"/>
        <v>0</v>
      </c>
      <c r="M22" s="20">
        <f t="shared" si="4"/>
        <v>959.07452413009491</v>
      </c>
      <c r="N22" s="20">
        <f t="shared" si="5"/>
        <v>1169.2071007513885</v>
      </c>
      <c r="O22" s="20">
        <f t="shared" si="6"/>
        <v>930.4237038746968</v>
      </c>
      <c r="P22" s="20">
        <f t="shared" si="10"/>
        <v>1134.2789052440087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8.3872296601441807</v>
      </c>
      <c r="E23" s="3">
        <v>14.04</v>
      </c>
      <c r="F23" s="3">
        <v>0.2</v>
      </c>
      <c r="G23" s="20">
        <f t="shared" si="0"/>
        <v>8.2360385014776671</v>
      </c>
      <c r="H23" s="20">
        <f t="shared" si="8"/>
        <v>3287.0349824922764</v>
      </c>
      <c r="I23" s="20">
        <f t="shared" si="1"/>
        <v>3188.8400601091466</v>
      </c>
      <c r="J23" s="20">
        <f t="shared" si="2"/>
        <v>677.65073020050943</v>
      </c>
      <c r="K23" s="20">
        <f t="shared" si="9"/>
        <v>2511.1893299086373</v>
      </c>
      <c r="L23" s="20">
        <f t="shared" si="3"/>
        <v>0</v>
      </c>
      <c r="M23" s="20">
        <f t="shared" si="4"/>
        <v>654.11582542073029</v>
      </c>
      <c r="N23" s="20">
        <f t="shared" si="5"/>
        <v>797.4321583502217</v>
      </c>
      <c r="O23" s="20">
        <f t="shared" si="6"/>
        <v>634.57515942572934</v>
      </c>
      <c r="P23" s="20">
        <f t="shared" si="10"/>
        <v>773.61014571205965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7.4150360453141086</v>
      </c>
      <c r="E24" s="3">
        <v>14.04</v>
      </c>
      <c r="F24" s="3">
        <v>0.2</v>
      </c>
      <c r="G24" s="20">
        <f t="shared" si="0"/>
        <v>11.245954950077765</v>
      </c>
      <c r="H24" s="20">
        <f t="shared" si="8"/>
        <v>3968.0490216271883</v>
      </c>
      <c r="I24" s="20">
        <f t="shared" si="1"/>
        <v>3849.5098920570786</v>
      </c>
      <c r="J24" s="20">
        <f t="shared" si="2"/>
        <v>818.04767253747957</v>
      </c>
      <c r="K24" s="20">
        <f t="shared" si="9"/>
        <v>3031.4622195195989</v>
      </c>
      <c r="L24" s="20">
        <f t="shared" si="3"/>
        <v>0</v>
      </c>
      <c r="M24" s="20">
        <f t="shared" si="4"/>
        <v>789.63676228465215</v>
      </c>
      <c r="N24" s="20">
        <f t="shared" si="5"/>
        <v>962.64564040522475</v>
      </c>
      <c r="O24" s="20">
        <f t="shared" si="6"/>
        <v>766.04762465867634</v>
      </c>
      <c r="P24" s="20">
        <f t="shared" si="10"/>
        <v>933.88813875235905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6.385169927909371</v>
      </c>
      <c r="E25" s="3">
        <v>14.04</v>
      </c>
      <c r="F25" s="3">
        <v>0.2</v>
      </c>
      <c r="G25" s="20">
        <f t="shared" si="0"/>
        <v>9.3699111362242782</v>
      </c>
      <c r="H25" s="20">
        <f t="shared" si="8"/>
        <v>2846.9205973223479</v>
      </c>
      <c r="I25" s="20">
        <f t="shared" si="1"/>
        <v>2761.8733895579085</v>
      </c>
      <c r="J25" s="20">
        <f t="shared" si="2"/>
        <v>586.91733792732543</v>
      </c>
      <c r="K25" s="20">
        <f t="shared" si="9"/>
        <v>2174.9560516305828</v>
      </c>
      <c r="L25" s="20">
        <f t="shared" si="3"/>
        <v>0</v>
      </c>
      <c r="M25" s="20">
        <f t="shared" si="4"/>
        <v>566.53361657040466</v>
      </c>
      <c r="N25" s="20">
        <f t="shared" si="5"/>
        <v>690.66074704600339</v>
      </c>
      <c r="O25" s="20">
        <f t="shared" si="6"/>
        <v>549.60932924067731</v>
      </c>
      <c r="P25" s="20">
        <f t="shared" si="10"/>
        <v>670.02835986105322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6.5458290422245105</v>
      </c>
      <c r="E26" s="3">
        <v>14.04</v>
      </c>
      <c r="F26" s="3">
        <v>0.2</v>
      </c>
      <c r="G26" s="20">
        <f t="shared" si="0"/>
        <v>14.204331733462109</v>
      </c>
      <c r="H26" s="20">
        <f t="shared" si="8"/>
        <v>4424.3847621009263</v>
      </c>
      <c r="I26" s="20">
        <f t="shared" si="1"/>
        <v>4292.213330819658</v>
      </c>
      <c r="J26" s="20">
        <f t="shared" si="2"/>
        <v>912.12523769748043</v>
      </c>
      <c r="K26" s="20">
        <f t="shared" si="9"/>
        <v>3380.0880931221777</v>
      </c>
      <c r="L26" s="20">
        <f t="shared" si="3"/>
        <v>0</v>
      </c>
      <c r="M26" s="20">
        <f t="shared" si="4"/>
        <v>880.44700042901013</v>
      </c>
      <c r="N26" s="20">
        <f t="shared" si="5"/>
        <v>1073.3523400286062</v>
      </c>
      <c r="O26" s="20">
        <f t="shared" si="6"/>
        <v>854.14505191611829</v>
      </c>
      <c r="P26" s="20">
        <f t="shared" si="10"/>
        <v>1041.2876524666426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7.1637487126673527</v>
      </c>
      <c r="E27" s="3">
        <v>14.04</v>
      </c>
      <c r="F27" s="3">
        <v>0.2</v>
      </c>
      <c r="G27" s="20">
        <f t="shared" si="0"/>
        <v>4.3499477442097314</v>
      </c>
      <c r="H27" s="20">
        <f t="shared" si="8"/>
        <v>1482.8315097837281</v>
      </c>
      <c r="I27" s="20">
        <f t="shared" si="1"/>
        <v>1438.534285754773</v>
      </c>
      <c r="J27" s="20">
        <f t="shared" si="2"/>
        <v>305.69855834250421</v>
      </c>
      <c r="K27" s="20">
        <f t="shared" si="9"/>
        <v>1132.8357274122689</v>
      </c>
      <c r="L27" s="20">
        <f t="shared" si="3"/>
        <v>0</v>
      </c>
      <c r="M27" s="20">
        <f t="shared" si="4"/>
        <v>295.08160459145034</v>
      </c>
      <c r="N27" s="20">
        <f t="shared" si="5"/>
        <v>359.73378367272505</v>
      </c>
      <c r="O27" s="20">
        <f t="shared" si="6"/>
        <v>286.26651274914292</v>
      </c>
      <c r="P27" s="20">
        <f t="shared" si="10"/>
        <v>348.98731119692872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6.2904222451081351</v>
      </c>
      <c r="E28" s="3">
        <v>-1.54</v>
      </c>
      <c r="F28" s="3">
        <v>0.2</v>
      </c>
      <c r="G28" s="20">
        <f t="shared" si="0"/>
        <v>7.932865300103237</v>
      </c>
      <c r="H28" s="20">
        <f t="shared" si="8"/>
        <v>2446.7635242018537</v>
      </c>
      <c r="I28" s="20">
        <f t="shared" si="1"/>
        <v>2445.8797688986592</v>
      </c>
      <c r="J28" s="20">
        <f t="shared" si="2"/>
        <v>489.52951976542727</v>
      </c>
      <c r="K28" s="20">
        <f t="shared" si="9"/>
        <v>1956.350249133232</v>
      </c>
      <c r="L28" s="20">
        <f t="shared" si="3"/>
        <v>0</v>
      </c>
      <c r="M28" s="20">
        <f t="shared" si="4"/>
        <v>509.59107016848986</v>
      </c>
      <c r="N28" s="20">
        <f t="shared" si="5"/>
        <v>-65.756364383349819</v>
      </c>
      <c r="O28" s="20">
        <f t="shared" si="6"/>
        <v>509.40700914000581</v>
      </c>
      <c r="P28" s="20">
        <f t="shared" si="10"/>
        <v>-65.732613605978912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3.2749742533470645</v>
      </c>
      <c r="E29" s="3">
        <v>-1.54</v>
      </c>
      <c r="F29" s="3">
        <v>0.2</v>
      </c>
      <c r="G29" s="20">
        <f t="shared" si="0"/>
        <v>19.877179509842538</v>
      </c>
      <c r="H29" s="20">
        <f t="shared" si="8"/>
        <v>3191.8668692070032</v>
      </c>
      <c r="I29" s="20">
        <f t="shared" si="1"/>
        <v>3190.7139873510941</v>
      </c>
      <c r="J29" s="20">
        <f t="shared" si="2"/>
        <v>638.60403352538185</v>
      </c>
      <c r="K29" s="20">
        <f t="shared" si="9"/>
        <v>2552.1099538257122</v>
      </c>
      <c r="L29" s="20">
        <f t="shared" si="3"/>
        <v>0</v>
      </c>
      <c r="M29" s="20">
        <f t="shared" si="4"/>
        <v>664.7748495617825</v>
      </c>
      <c r="N29" s="20">
        <f t="shared" si="5"/>
        <v>-85.780893346929957</v>
      </c>
      <c r="O29" s="20">
        <f t="shared" si="6"/>
        <v>664.53473714678228</v>
      </c>
      <c r="P29" s="20">
        <f t="shared" si="10"/>
        <v>-85.749909838038221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1.1946446961894952</v>
      </c>
      <c r="E30" s="3">
        <v>-1.54</v>
      </c>
      <c r="F30" s="3">
        <v>0.2</v>
      </c>
      <c r="G30" s="20">
        <f t="shared" si="0"/>
        <v>8.1929592443689163</v>
      </c>
      <c r="H30" s="20">
        <f t="shared" si="8"/>
        <v>479.91207003089596</v>
      </c>
      <c r="I30" s="20">
        <f t="shared" si="1"/>
        <v>479.73872886704356</v>
      </c>
      <c r="J30" s="20">
        <f t="shared" si="2"/>
        <v>96.017094765417625</v>
      </c>
      <c r="K30" s="20">
        <f t="shared" si="9"/>
        <v>383.72163410162591</v>
      </c>
      <c r="L30" s="20">
        <f t="shared" si="3"/>
        <v>0</v>
      </c>
      <c r="M30" s="20">
        <f t="shared" si="4"/>
        <v>99.951999012081018</v>
      </c>
      <c r="N30" s="20">
        <f t="shared" si="5"/>
        <v>-12.897557380095991</v>
      </c>
      <c r="O30" s="20">
        <f t="shared" si="6"/>
        <v>99.915896990648193</v>
      </c>
      <c r="P30" s="20">
        <f t="shared" si="10"/>
        <v>-12.892898865033064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0.64263645726055607</v>
      </c>
      <c r="E31" s="3">
        <v>-42.04</v>
      </c>
      <c r="F31" s="3">
        <v>0.2</v>
      </c>
      <c r="G31" s="20">
        <f t="shared" si="0"/>
        <v>4.5914949431503365</v>
      </c>
      <c r="H31" s="20">
        <f t="shared" si="8"/>
        <v>107.48769515962927</v>
      </c>
      <c r="I31" s="20">
        <f t="shared" si="1"/>
        <v>79.828693058049751</v>
      </c>
      <c r="J31" s="20">
        <f t="shared" si="2"/>
        <v>28.945994649637687</v>
      </c>
      <c r="K31" s="20">
        <f t="shared" si="9"/>
        <v>50.882698408412068</v>
      </c>
      <c r="L31" s="20">
        <f t="shared" si="3"/>
        <v>0</v>
      </c>
      <c r="M31" s="20">
        <f t="shared" si="4"/>
        <v>13.253950179162102</v>
      </c>
      <c r="N31" s="20">
        <f t="shared" si="5"/>
        <v>-71.97905511586734</v>
      </c>
      <c r="O31" s="20">
        <f t="shared" si="6"/>
        <v>9.8434106256322504</v>
      </c>
      <c r="P31" s="20">
        <f t="shared" si="10"/>
        <v>-53.457224930906577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12945.67</v>
      </c>
      <c r="N32" s="19">
        <f>ROUND(SUM(N13:N31),2)</f>
        <v>15595.73</v>
      </c>
      <c r="O32" s="19">
        <f>ROUND(SUM(O13:O31),2)</f>
        <v>12513.33</v>
      </c>
      <c r="P32" s="19">
        <f>ROUND(SUM(P13:P31),2)</f>
        <v>14764.51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FOS=Σ(c'l+N'tanφ)/Σ(Wsinα)=(0+12945.67)/15595.73=0.83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FOS=Σ((c*l+N'tanφ)cosα)/Σ(Nsinα)=(12513.33)/14764.51=0.848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0.78942043324407352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0.80641264857167172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2.9065565307176042</v>
      </c>
      <c r="E13" s="3">
        <v>46.45</v>
      </c>
      <c r="F13" s="3">
        <v>0.25</v>
      </c>
      <c r="G13" s="20">
        <f t="shared" ref="G13:G31" si="0">B13/COS(RADIANS(E13))</f>
        <v>20.160022623402828</v>
      </c>
      <c r="H13" s="20">
        <f>($B$4*D13+$B$5*(C13-D13))*B13</f>
        <v>1584.2000351058339</v>
      </c>
      <c r="I13" s="20">
        <f t="shared" ref="I13:I31" si="1">H13*COS(RADIANS(E13))</f>
        <v>1091.4937397974938</v>
      </c>
      <c r="J13" s="20">
        <f t="shared" ref="J13:J31" si="2">$B$8*D13*G13</f>
        <v>574.82916752572282</v>
      </c>
      <c r="K13" s="20">
        <f>I13-J13</f>
        <v>516.66457227177102</v>
      </c>
      <c r="L13" s="20">
        <f t="shared" ref="L13:L31" si="3">$B$2*G13</f>
        <v>0</v>
      </c>
      <c r="M13" s="20">
        <f t="shared" ref="M13:M31" si="4">K13*TAN(RADIANS($B$3))</f>
        <v>137.47381318214781</v>
      </c>
      <c r="N13" s="20">
        <f t="shared" ref="N13:N31" si="5">H13*SIN(RADIANS(E13))</f>
        <v>1148.1860333640216</v>
      </c>
      <c r="O13" s="20">
        <f t="shared" ref="O13:O31" si="6">(L13+M13)*COS(RADIANS(E13))</f>
        <v>94.717714397967541</v>
      </c>
      <c r="P13" s="20">
        <f>I13*SIN(RADIANS(E13))</f>
        <v>791.08562035603177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6.1125451729478577</v>
      </c>
      <c r="E14" s="3">
        <v>16.63</v>
      </c>
      <c r="F14" s="3">
        <v>0.25</v>
      </c>
      <c r="G14" s="20">
        <f t="shared" si="0"/>
        <v>25.04767258221705</v>
      </c>
      <c r="H14" s="20">
        <f t="shared" ref="H14:H31" si="8">($B$4*D14+$B$5*(C14-D14))*B14</f>
        <v>5756.5505420753743</v>
      </c>
      <c r="I14" s="20">
        <f t="shared" si="1"/>
        <v>5515.7704795253376</v>
      </c>
      <c r="J14" s="20">
        <f t="shared" si="2"/>
        <v>1501.9603456342506</v>
      </c>
      <c r="K14" s="20">
        <f t="shared" ref="K14:K31" si="9">I14-J14</f>
        <v>4013.8101338910869</v>
      </c>
      <c r="L14" s="20">
        <f t="shared" si="3"/>
        <v>0</v>
      </c>
      <c r="M14" s="20">
        <f t="shared" si="4"/>
        <v>1067.9922992763391</v>
      </c>
      <c r="N14" s="20">
        <f t="shared" si="5"/>
        <v>1647.467802618648</v>
      </c>
      <c r="O14" s="20">
        <f t="shared" si="6"/>
        <v>1023.3212326813074</v>
      </c>
      <c r="P14" s="20">
        <f t="shared" ref="P14:P31" si="10">I14*SIN(RADIANS(E14))</f>
        <v>1578.5589312964346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6.5978316985028389</v>
      </c>
      <c r="E15" s="3">
        <v>16.63</v>
      </c>
      <c r="F15" s="3">
        <v>0.25</v>
      </c>
      <c r="G15" s="20">
        <f t="shared" si="0"/>
        <v>15.393882107820895</v>
      </c>
      <c r="H15" s="20">
        <f t="shared" si="8"/>
        <v>3818.7590087764584</v>
      </c>
      <c r="I15" s="20">
        <f t="shared" si="1"/>
        <v>3659.0312297400187</v>
      </c>
      <c r="J15" s="20">
        <f t="shared" si="2"/>
        <v>996.36484710650473</v>
      </c>
      <c r="K15" s="20">
        <f t="shared" si="9"/>
        <v>2662.6663826335139</v>
      </c>
      <c r="L15" s="20">
        <f t="shared" si="3"/>
        <v>0</v>
      </c>
      <c r="M15" s="20">
        <f t="shared" si="4"/>
        <v>708.48074456322593</v>
      </c>
      <c r="N15" s="20">
        <f t="shared" si="5"/>
        <v>1092.891040725747</v>
      </c>
      <c r="O15" s="20">
        <f t="shared" si="6"/>
        <v>678.84701916733468</v>
      </c>
      <c r="P15" s="20">
        <f t="shared" si="10"/>
        <v>1047.1785309122833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7.496128033040784</v>
      </c>
      <c r="E16" s="3">
        <v>16.63</v>
      </c>
      <c r="F16" s="3">
        <v>0.25</v>
      </c>
      <c r="G16" s="20">
        <f t="shared" si="0"/>
        <v>9.6537904743961551</v>
      </c>
      <c r="H16" s="20">
        <f t="shared" si="8"/>
        <v>2720.8695921528133</v>
      </c>
      <c r="I16" s="20">
        <f t="shared" si="1"/>
        <v>2607.0633907131473</v>
      </c>
      <c r="J16" s="20">
        <f t="shared" si="2"/>
        <v>709.91094461618877</v>
      </c>
      <c r="K16" s="20">
        <f t="shared" si="9"/>
        <v>1897.1524460969586</v>
      </c>
      <c r="L16" s="20">
        <f t="shared" si="3"/>
        <v>0</v>
      </c>
      <c r="M16" s="20">
        <f t="shared" si="4"/>
        <v>504.793235204832</v>
      </c>
      <c r="N16" s="20">
        <f t="shared" si="5"/>
        <v>778.68595358147024</v>
      </c>
      <c r="O16" s="20">
        <f t="shared" si="6"/>
        <v>483.67917638452406</v>
      </c>
      <c r="P16" s="20">
        <f t="shared" si="10"/>
        <v>746.11574487058033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8.6525554981930828</v>
      </c>
      <c r="E17" s="3">
        <v>16.63</v>
      </c>
      <c r="F17" s="3">
        <v>0.25</v>
      </c>
      <c r="G17" s="20">
        <f t="shared" si="0"/>
        <v>6.0010048894895016</v>
      </c>
      <c r="H17" s="20">
        <f t="shared" si="8"/>
        <v>1952.2760970573054</v>
      </c>
      <c r="I17" s="20">
        <f t="shared" si="1"/>
        <v>1870.6179656244963</v>
      </c>
      <c r="J17" s="20">
        <f t="shared" si="2"/>
        <v>509.37471322062481</v>
      </c>
      <c r="K17" s="20">
        <f t="shared" si="9"/>
        <v>1361.2432524038713</v>
      </c>
      <c r="L17" s="20">
        <f t="shared" si="3"/>
        <v>0</v>
      </c>
      <c r="M17" s="20">
        <f t="shared" si="4"/>
        <v>362.19882418799551</v>
      </c>
      <c r="N17" s="20">
        <f t="shared" si="5"/>
        <v>558.72210071213101</v>
      </c>
      <c r="O17" s="20">
        <f t="shared" si="6"/>
        <v>347.04908218432433</v>
      </c>
      <c r="P17" s="20">
        <f t="shared" si="10"/>
        <v>535.35235152392113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9.3236964377903959</v>
      </c>
      <c r="E18" s="3">
        <v>16.63</v>
      </c>
      <c r="F18" s="3">
        <v>0.25</v>
      </c>
      <c r="G18" s="20">
        <f t="shared" si="0"/>
        <v>18.608333422538749</v>
      </c>
      <c r="H18" s="20">
        <f t="shared" si="8"/>
        <v>6523.3167537428999</v>
      </c>
      <c r="I18" s="20">
        <f t="shared" si="1"/>
        <v>6250.4650512311991</v>
      </c>
      <c r="J18" s="20">
        <f t="shared" si="2"/>
        <v>1702.0198145608663</v>
      </c>
      <c r="K18" s="20">
        <f t="shared" si="9"/>
        <v>4548.4452366703326</v>
      </c>
      <c r="L18" s="20">
        <f t="shared" si="3"/>
        <v>0</v>
      </c>
      <c r="M18" s="20">
        <f t="shared" si="4"/>
        <v>1210.2477009132672</v>
      </c>
      <c r="N18" s="20">
        <f t="shared" si="5"/>
        <v>1866.9087050523303</v>
      </c>
      <c r="O18" s="20">
        <f t="shared" si="6"/>
        <v>1159.6264972954011</v>
      </c>
      <c r="P18" s="20">
        <f t="shared" si="10"/>
        <v>1788.8212477300765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9.4321115126484241</v>
      </c>
      <c r="E19" s="3">
        <v>12.98</v>
      </c>
      <c r="F19" s="3">
        <v>0.25</v>
      </c>
      <c r="G19" s="20">
        <f t="shared" si="0"/>
        <v>23.603093786392062</v>
      </c>
      <c r="H19" s="20">
        <f t="shared" si="8"/>
        <v>8512.6692823954563</v>
      </c>
      <c r="I19" s="20">
        <f t="shared" si="1"/>
        <v>8295.1580528809955</v>
      </c>
      <c r="J19" s="20">
        <f t="shared" si="2"/>
        <v>2183.9709939665081</v>
      </c>
      <c r="K19" s="20">
        <f t="shared" si="9"/>
        <v>6111.1870589144874</v>
      </c>
      <c r="L19" s="20">
        <f t="shared" si="3"/>
        <v>0</v>
      </c>
      <c r="M19" s="20">
        <f t="shared" si="4"/>
        <v>1626.0611490436261</v>
      </c>
      <c r="N19" s="20">
        <f t="shared" si="5"/>
        <v>1912.0384905024162</v>
      </c>
      <c r="O19" s="20">
        <f t="shared" si="6"/>
        <v>1584.5128933718574</v>
      </c>
      <c r="P19" s="20">
        <f t="shared" si="10"/>
        <v>1863.1830928413992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9.2152813629323695</v>
      </c>
      <c r="E20" s="3">
        <v>12.98</v>
      </c>
      <c r="F20" s="3">
        <v>0.25</v>
      </c>
      <c r="G20" s="20">
        <f t="shared" si="0"/>
        <v>19.672665560223301</v>
      </c>
      <c r="H20" s="20">
        <f t="shared" si="8"/>
        <v>6932.0184718637083</v>
      </c>
      <c r="I20" s="20">
        <f t="shared" si="1"/>
        <v>6754.8951970349535</v>
      </c>
      <c r="J20" s="20">
        <f t="shared" si="2"/>
        <v>1778.4465447869707</v>
      </c>
      <c r="K20" s="20">
        <f t="shared" si="9"/>
        <v>4976.4486522479829</v>
      </c>
      <c r="L20" s="20">
        <f t="shared" si="3"/>
        <v>0</v>
      </c>
      <c r="M20" s="20">
        <f t="shared" si="4"/>
        <v>1324.1306043523923</v>
      </c>
      <c r="N20" s="20">
        <f t="shared" si="5"/>
        <v>1557.0070556467581</v>
      </c>
      <c r="O20" s="20">
        <f t="shared" si="6"/>
        <v>1290.2971184931403</v>
      </c>
      <c r="P20" s="20">
        <f t="shared" si="10"/>
        <v>1517.2232336983602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9.2978833247289625</v>
      </c>
      <c r="E21" s="3">
        <v>12.98</v>
      </c>
      <c r="F21" s="3">
        <v>0.25</v>
      </c>
      <c r="G21" s="20">
        <f t="shared" si="0"/>
        <v>3.0684021922309683</v>
      </c>
      <c r="H21" s="20">
        <f t="shared" si="8"/>
        <v>1090.89833557047</v>
      </c>
      <c r="I21" s="20">
        <f t="shared" si="1"/>
        <v>1063.0242774608801</v>
      </c>
      <c r="J21" s="20">
        <f t="shared" si="2"/>
        <v>279.87582310748695</v>
      </c>
      <c r="K21" s="20">
        <f t="shared" si="9"/>
        <v>783.14845435339316</v>
      </c>
      <c r="L21" s="20">
        <f t="shared" si="3"/>
        <v>0</v>
      </c>
      <c r="M21" s="20">
        <f t="shared" si="4"/>
        <v>208.37969174908827</v>
      </c>
      <c r="N21" s="20">
        <f t="shared" si="5"/>
        <v>245.02768023061347</v>
      </c>
      <c r="O21" s="20">
        <f t="shared" si="6"/>
        <v>203.05528392181341</v>
      </c>
      <c r="P21" s="20">
        <f t="shared" si="10"/>
        <v>238.76686235739294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10.252968508002064</v>
      </c>
      <c r="E22" s="3">
        <v>14.04</v>
      </c>
      <c r="F22" s="3">
        <v>0.25</v>
      </c>
      <c r="G22" s="20">
        <f t="shared" si="0"/>
        <v>12.379827584824378</v>
      </c>
      <c r="H22" s="20">
        <f t="shared" si="8"/>
        <v>4831.9410758905524</v>
      </c>
      <c r="I22" s="20">
        <f t="shared" si="1"/>
        <v>4687.5945503944413</v>
      </c>
      <c r="J22" s="20">
        <f t="shared" si="2"/>
        <v>1245.1831269682732</v>
      </c>
      <c r="K22" s="20">
        <f t="shared" si="9"/>
        <v>3442.4114234261679</v>
      </c>
      <c r="L22" s="20">
        <f t="shared" si="3"/>
        <v>0</v>
      </c>
      <c r="M22" s="20">
        <f t="shared" si="4"/>
        <v>915.95485798327695</v>
      </c>
      <c r="N22" s="20">
        <f t="shared" si="5"/>
        <v>1172.2251882597814</v>
      </c>
      <c r="O22" s="20">
        <f t="shared" si="6"/>
        <v>888.59216891389462</v>
      </c>
      <c r="P22" s="20">
        <f t="shared" si="10"/>
        <v>1137.2068322064351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10.511099638616416</v>
      </c>
      <c r="E23" s="3">
        <v>14.04</v>
      </c>
      <c r="F23" s="3">
        <v>0.25</v>
      </c>
      <c r="G23" s="20">
        <f t="shared" si="0"/>
        <v>8.2360385014776671</v>
      </c>
      <c r="H23" s="20">
        <f t="shared" si="8"/>
        <v>3295.5198430562727</v>
      </c>
      <c r="I23" s="20">
        <f t="shared" si="1"/>
        <v>3197.0714490097894</v>
      </c>
      <c r="J23" s="20">
        <f t="shared" si="2"/>
        <v>849.24994711499062</v>
      </c>
      <c r="K23" s="20">
        <f t="shared" si="9"/>
        <v>2347.8215018947985</v>
      </c>
      <c r="L23" s="20">
        <f t="shared" si="3"/>
        <v>0</v>
      </c>
      <c r="M23" s="20">
        <f t="shared" si="4"/>
        <v>624.70699919935282</v>
      </c>
      <c r="N23" s="20">
        <f t="shared" si="5"/>
        <v>799.49057899645345</v>
      </c>
      <c r="O23" s="20">
        <f t="shared" si="6"/>
        <v>606.0448749368154</v>
      </c>
      <c r="P23" s="20">
        <f t="shared" si="10"/>
        <v>775.60707432773347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9.2927207021166751</v>
      </c>
      <c r="E24" s="3">
        <v>14.04</v>
      </c>
      <c r="F24" s="3">
        <v>0.25</v>
      </c>
      <c r="G24" s="20">
        <f t="shared" si="0"/>
        <v>11.245954950077765</v>
      </c>
      <c r="H24" s="20">
        <f t="shared" si="8"/>
        <v>3978.2917914300465</v>
      </c>
      <c r="I24" s="20">
        <f t="shared" si="1"/>
        <v>3859.4466754645568</v>
      </c>
      <c r="J24" s="20">
        <f t="shared" si="2"/>
        <v>1025.1991353044564</v>
      </c>
      <c r="K24" s="20">
        <f t="shared" si="9"/>
        <v>2834.2475401601005</v>
      </c>
      <c r="L24" s="20">
        <f t="shared" si="3"/>
        <v>0</v>
      </c>
      <c r="M24" s="20">
        <f t="shared" si="4"/>
        <v>754.13496058905241</v>
      </c>
      <c r="N24" s="20">
        <f t="shared" si="5"/>
        <v>965.13052848061261</v>
      </c>
      <c r="O24" s="20">
        <f t="shared" si="6"/>
        <v>731.60638261045744</v>
      </c>
      <c r="P24" s="20">
        <f t="shared" si="10"/>
        <v>936.29879476359383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8.0020650490449139</v>
      </c>
      <c r="E25" s="3">
        <v>14.04</v>
      </c>
      <c r="F25" s="3">
        <v>0.25</v>
      </c>
      <c r="G25" s="20">
        <f t="shared" si="0"/>
        <v>9.3699111362242782</v>
      </c>
      <c r="H25" s="20">
        <f t="shared" si="8"/>
        <v>2854.2693856479086</v>
      </c>
      <c r="I25" s="20">
        <f t="shared" si="1"/>
        <v>2769.0026445645108</v>
      </c>
      <c r="J25" s="20">
        <f t="shared" si="2"/>
        <v>735.54044285936106</v>
      </c>
      <c r="K25" s="20">
        <f t="shared" si="9"/>
        <v>2033.4622017051497</v>
      </c>
      <c r="L25" s="20">
        <f t="shared" si="3"/>
        <v>0</v>
      </c>
      <c r="M25" s="20">
        <f t="shared" si="4"/>
        <v>541.06245682958809</v>
      </c>
      <c r="N25" s="20">
        <f t="shared" si="5"/>
        <v>692.44355744106269</v>
      </c>
      <c r="O25" s="20">
        <f t="shared" si="6"/>
        <v>524.89907973266304</v>
      </c>
      <c r="P25" s="20">
        <f t="shared" si="10"/>
        <v>671.75791164179918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8.2034073309241098</v>
      </c>
      <c r="E26" s="3">
        <v>14.04</v>
      </c>
      <c r="F26" s="3">
        <v>0.25</v>
      </c>
      <c r="G26" s="20">
        <f t="shared" si="0"/>
        <v>14.204331733462109</v>
      </c>
      <c r="H26" s="20">
        <f t="shared" si="8"/>
        <v>4435.8054765100669</v>
      </c>
      <c r="I26" s="20">
        <f t="shared" si="1"/>
        <v>4303.2928696188828</v>
      </c>
      <c r="J26" s="20">
        <f t="shared" si="2"/>
        <v>1143.0996461077098</v>
      </c>
      <c r="K26" s="20">
        <f t="shared" si="9"/>
        <v>3160.1932235111731</v>
      </c>
      <c r="L26" s="20">
        <f t="shared" si="3"/>
        <v>0</v>
      </c>
      <c r="M26" s="20">
        <f t="shared" si="4"/>
        <v>840.86240114784277</v>
      </c>
      <c r="N26" s="20">
        <f t="shared" si="5"/>
        <v>1076.1229965593977</v>
      </c>
      <c r="O26" s="20">
        <f t="shared" si="6"/>
        <v>815.7429793420547</v>
      </c>
      <c r="P26" s="20">
        <f t="shared" si="10"/>
        <v>1043.9755400569024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8.9778007227671655</v>
      </c>
      <c r="E27" s="3">
        <v>14.04</v>
      </c>
      <c r="F27" s="3">
        <v>0.25</v>
      </c>
      <c r="G27" s="20">
        <f t="shared" si="0"/>
        <v>4.3499477442097314</v>
      </c>
      <c r="H27" s="20">
        <f t="shared" si="8"/>
        <v>1486.6591595250388</v>
      </c>
      <c r="I27" s="20">
        <f t="shared" si="1"/>
        <v>1442.2475905708673</v>
      </c>
      <c r="J27" s="20">
        <f t="shared" si="2"/>
        <v>383.10957685928184</v>
      </c>
      <c r="K27" s="20">
        <f t="shared" si="9"/>
        <v>1059.1380137115855</v>
      </c>
      <c r="L27" s="20">
        <f t="shared" si="3"/>
        <v>0</v>
      </c>
      <c r="M27" s="20">
        <f t="shared" si="4"/>
        <v>281.81483547609787</v>
      </c>
      <c r="N27" s="20">
        <f t="shared" si="5"/>
        <v>360.66236855572129</v>
      </c>
      <c r="O27" s="20">
        <f t="shared" si="6"/>
        <v>273.39606718084593</v>
      </c>
      <c r="P27" s="20">
        <f t="shared" si="10"/>
        <v>349.88815608902206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7.8833247289623118</v>
      </c>
      <c r="E28" s="3">
        <v>-1.54</v>
      </c>
      <c r="F28" s="3">
        <v>0.25</v>
      </c>
      <c r="G28" s="20">
        <f t="shared" si="0"/>
        <v>7.932865300103237</v>
      </c>
      <c r="H28" s="20">
        <f t="shared" si="8"/>
        <v>2453.0793825503351</v>
      </c>
      <c r="I28" s="20">
        <f t="shared" si="1"/>
        <v>2452.1933459995848</v>
      </c>
      <c r="J28" s="20">
        <f t="shared" si="2"/>
        <v>613.49143481186093</v>
      </c>
      <c r="K28" s="20">
        <f t="shared" si="9"/>
        <v>1838.7019111877239</v>
      </c>
      <c r="L28" s="20">
        <f t="shared" si="3"/>
        <v>0</v>
      </c>
      <c r="M28" s="20">
        <f t="shared" si="4"/>
        <v>489.24075038634129</v>
      </c>
      <c r="N28" s="20">
        <f t="shared" si="5"/>
        <v>-65.926102030183444</v>
      </c>
      <c r="O28" s="20">
        <f t="shared" si="6"/>
        <v>489.06403976293365</v>
      </c>
      <c r="P28" s="20">
        <f t="shared" si="10"/>
        <v>-65.902289944662385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4.1042849767681977</v>
      </c>
      <c r="E29" s="3">
        <v>-1.54</v>
      </c>
      <c r="F29" s="3">
        <v>0.25</v>
      </c>
      <c r="G29" s="20">
        <f t="shared" si="0"/>
        <v>19.877179509842538</v>
      </c>
      <c r="H29" s="20">
        <f t="shared" si="8"/>
        <v>3200.1060712441922</v>
      </c>
      <c r="I29" s="20">
        <f t="shared" si="1"/>
        <v>3198.9502134413142</v>
      </c>
      <c r="J29" s="20">
        <f t="shared" si="2"/>
        <v>800.3155866715872</v>
      </c>
      <c r="K29" s="20">
        <f t="shared" si="9"/>
        <v>2398.6346267697272</v>
      </c>
      <c r="L29" s="20">
        <f t="shared" si="3"/>
        <v>0</v>
      </c>
      <c r="M29" s="20">
        <f t="shared" si="4"/>
        <v>638.22732633450357</v>
      </c>
      <c r="N29" s="20">
        <f t="shared" si="5"/>
        <v>-86.002320536777489</v>
      </c>
      <c r="O29" s="20">
        <f t="shared" si="6"/>
        <v>637.99680271474529</v>
      </c>
      <c r="P29" s="20">
        <f t="shared" si="10"/>
        <v>-85.971257049803938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1.4971605575632421</v>
      </c>
      <c r="E30" s="3">
        <v>-1.54</v>
      </c>
      <c r="F30" s="3">
        <v>0.25</v>
      </c>
      <c r="G30" s="20">
        <f t="shared" si="0"/>
        <v>8.1929592443689163</v>
      </c>
      <c r="H30" s="20">
        <f t="shared" si="8"/>
        <v>481.15087248322141</v>
      </c>
      <c r="I30" s="20">
        <f t="shared" si="1"/>
        <v>480.97708387186293</v>
      </c>
      <c r="J30" s="20">
        <f t="shared" si="2"/>
        <v>120.33118097214833</v>
      </c>
      <c r="K30" s="20">
        <f t="shared" si="9"/>
        <v>360.6459028997146</v>
      </c>
      <c r="L30" s="20">
        <f t="shared" si="3"/>
        <v>0</v>
      </c>
      <c r="M30" s="20">
        <f t="shared" si="4"/>
        <v>95.960455082380051</v>
      </c>
      <c r="N30" s="20">
        <f t="shared" si="5"/>
        <v>-12.930849990782866</v>
      </c>
      <c r="O30" s="20">
        <f t="shared" si="6"/>
        <v>95.92579478103211</v>
      </c>
      <c r="P30" s="20">
        <f t="shared" si="10"/>
        <v>-12.926179450642339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0.80536912751677858</v>
      </c>
      <c r="E31" s="3">
        <v>-42.04</v>
      </c>
      <c r="F31" s="3">
        <v>0.25</v>
      </c>
      <c r="G31" s="20">
        <f t="shared" si="0"/>
        <v>4.5914949431503365</v>
      </c>
      <c r="H31" s="20">
        <f t="shared" si="8"/>
        <v>107.76515436241611</v>
      </c>
      <c r="I31" s="20">
        <f t="shared" si="1"/>
        <v>80.034755765995143</v>
      </c>
      <c r="J31" s="20">
        <f t="shared" si="2"/>
        <v>36.275891591117968</v>
      </c>
      <c r="K31" s="20">
        <f t="shared" si="9"/>
        <v>43.758864174877175</v>
      </c>
      <c r="L31" s="20">
        <f t="shared" si="3"/>
        <v>0</v>
      </c>
      <c r="M31" s="20">
        <f t="shared" si="4"/>
        <v>11.643333492345059</v>
      </c>
      <c r="N31" s="20">
        <f t="shared" si="5"/>
        <v>-72.164855464643452</v>
      </c>
      <c r="O31" s="20">
        <f t="shared" si="6"/>
        <v>8.6472418461719851</v>
      </c>
      <c r="P31" s="20">
        <f t="shared" si="10"/>
        <v>-53.595214670015771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12343.37</v>
      </c>
      <c r="N32" s="19">
        <f>ROUND(SUM(N13:N31),2)</f>
        <v>15635.99</v>
      </c>
      <c r="O32" s="19">
        <f>ROUND(SUM(O13:O31),2)</f>
        <v>11937.02</v>
      </c>
      <c r="P32" s="19">
        <f>ROUND(SUM(P13:P31),2)</f>
        <v>14802.62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FOS=Σ(c'l+N'tanφ)/Σ(Wsinα)=(0+12343.37)/15635.99=0.789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FOS=Σ((c*l+N'tanφ)cosα)/Σ(Nsinα)=(11937.02)/14802.62=0.806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0.77280875723251286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0.78944403085399739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2.9065565307176042</v>
      </c>
      <c r="E13" s="3">
        <v>46.45</v>
      </c>
      <c r="F13" s="3">
        <v>0.25</v>
      </c>
      <c r="G13" s="20">
        <f t="shared" ref="G13:G31" si="0">B13/COS(RADIANS(E13))</f>
        <v>20.160022623402828</v>
      </c>
      <c r="H13" s="20">
        <f>($B$4*D13+$B$5*(C13-D13))*B13</f>
        <v>1584.2000351058339</v>
      </c>
      <c r="I13" s="20">
        <f t="shared" ref="I13:I31" si="1">H13*COS(RADIANS(E13))</f>
        <v>1091.4937397974938</v>
      </c>
      <c r="J13" s="20">
        <f t="shared" ref="J13:J31" si="2">$B$8*D13*G13</f>
        <v>574.82916752572282</v>
      </c>
      <c r="K13" s="20">
        <f>I13-J13</f>
        <v>516.66457227177102</v>
      </c>
      <c r="L13" s="20">
        <f t="shared" ref="L13:L31" si="3">$B$2*G13</f>
        <v>0</v>
      </c>
      <c r="M13" s="20">
        <f t="shared" ref="M13:M31" si="4">K13*TAN(RADIANS($B$3))</f>
        <v>134.58104059780064</v>
      </c>
      <c r="N13" s="20">
        <f t="shared" ref="N13:N31" si="5">H13*SIN(RADIANS(E13))</f>
        <v>1148.1860333640216</v>
      </c>
      <c r="O13" s="20">
        <f t="shared" ref="O13:O31" si="6">(L13+M13)*COS(RADIANS(E13))</f>
        <v>92.724630761744905</v>
      </c>
      <c r="P13" s="20">
        <f>I13*SIN(RADIANS(E13))</f>
        <v>791.08562035603177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6.1125451729478577</v>
      </c>
      <c r="E14" s="3">
        <v>16.63</v>
      </c>
      <c r="F14" s="3">
        <v>0.25</v>
      </c>
      <c r="G14" s="20">
        <f t="shared" si="0"/>
        <v>25.04767258221705</v>
      </c>
      <c r="H14" s="20">
        <f t="shared" ref="H14:H31" si="8">($B$4*D14+$B$5*(C14-D14))*B14</f>
        <v>5756.5505420753743</v>
      </c>
      <c r="I14" s="20">
        <f t="shared" si="1"/>
        <v>5515.7704795253376</v>
      </c>
      <c r="J14" s="20">
        <f t="shared" si="2"/>
        <v>1501.9603456342506</v>
      </c>
      <c r="K14" s="20">
        <f t="shared" ref="K14:K31" si="9">I14-J14</f>
        <v>4013.8101338910869</v>
      </c>
      <c r="L14" s="20">
        <f t="shared" si="3"/>
        <v>0</v>
      </c>
      <c r="M14" s="20">
        <f t="shared" si="4"/>
        <v>1045.5192276990847</v>
      </c>
      <c r="N14" s="20">
        <f t="shared" si="5"/>
        <v>1647.467802618648</v>
      </c>
      <c r="O14" s="20">
        <f t="shared" si="6"/>
        <v>1001.7881454819392</v>
      </c>
      <c r="P14" s="20">
        <f t="shared" ref="P14:P31" si="10">I14*SIN(RADIANS(E14))</f>
        <v>1578.5589312964346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6.5978316985028389</v>
      </c>
      <c r="E15" s="3">
        <v>16.63</v>
      </c>
      <c r="F15" s="3">
        <v>0.25</v>
      </c>
      <c r="G15" s="20">
        <f t="shared" si="0"/>
        <v>15.393882107820895</v>
      </c>
      <c r="H15" s="20">
        <f t="shared" si="8"/>
        <v>3818.7590087764584</v>
      </c>
      <c r="I15" s="20">
        <f t="shared" si="1"/>
        <v>3659.0312297400187</v>
      </c>
      <c r="J15" s="20">
        <f t="shared" si="2"/>
        <v>996.36484710650473</v>
      </c>
      <c r="K15" s="20">
        <f t="shared" si="9"/>
        <v>2662.6663826335139</v>
      </c>
      <c r="L15" s="20">
        <f t="shared" si="3"/>
        <v>0</v>
      </c>
      <c r="M15" s="20">
        <f t="shared" si="4"/>
        <v>693.5726422347127</v>
      </c>
      <c r="N15" s="20">
        <f t="shared" si="5"/>
        <v>1092.891040725747</v>
      </c>
      <c r="O15" s="20">
        <f t="shared" si="6"/>
        <v>664.56248016636027</v>
      </c>
      <c r="P15" s="20">
        <f t="shared" si="10"/>
        <v>1047.1785309122833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7.496128033040784</v>
      </c>
      <c r="E16" s="3">
        <v>16.63</v>
      </c>
      <c r="F16" s="3">
        <v>0.25</v>
      </c>
      <c r="G16" s="20">
        <f t="shared" si="0"/>
        <v>9.6537904743961551</v>
      </c>
      <c r="H16" s="20">
        <f t="shared" si="8"/>
        <v>2720.8695921528133</v>
      </c>
      <c r="I16" s="20">
        <f t="shared" si="1"/>
        <v>2607.0633907131473</v>
      </c>
      <c r="J16" s="20">
        <f t="shared" si="2"/>
        <v>709.91094461618877</v>
      </c>
      <c r="K16" s="20">
        <f t="shared" si="9"/>
        <v>1897.1524460969586</v>
      </c>
      <c r="L16" s="20">
        <f t="shared" si="3"/>
        <v>0</v>
      </c>
      <c r="M16" s="20">
        <f t="shared" si="4"/>
        <v>494.17119746714536</v>
      </c>
      <c r="N16" s="20">
        <f t="shared" si="5"/>
        <v>778.68595358147024</v>
      </c>
      <c r="O16" s="20">
        <f t="shared" si="6"/>
        <v>473.5014281379477</v>
      </c>
      <c r="P16" s="20">
        <f t="shared" si="10"/>
        <v>746.11574487058033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8.6525554981930828</v>
      </c>
      <c r="E17" s="3">
        <v>16.63</v>
      </c>
      <c r="F17" s="3">
        <v>0.25</v>
      </c>
      <c r="G17" s="20">
        <f t="shared" si="0"/>
        <v>6.0010048894895016</v>
      </c>
      <c r="H17" s="20">
        <f t="shared" si="8"/>
        <v>1952.2760970573054</v>
      </c>
      <c r="I17" s="20">
        <f t="shared" si="1"/>
        <v>1870.6179656244963</v>
      </c>
      <c r="J17" s="20">
        <f t="shared" si="2"/>
        <v>509.37471322062481</v>
      </c>
      <c r="K17" s="20">
        <f t="shared" si="9"/>
        <v>1361.2432524038713</v>
      </c>
      <c r="L17" s="20">
        <f t="shared" si="3"/>
        <v>0</v>
      </c>
      <c r="M17" s="20">
        <f t="shared" si="4"/>
        <v>354.57730846481138</v>
      </c>
      <c r="N17" s="20">
        <f t="shared" si="5"/>
        <v>558.72210071213101</v>
      </c>
      <c r="O17" s="20">
        <f t="shared" si="6"/>
        <v>339.74635268895867</v>
      </c>
      <c r="P17" s="20">
        <f t="shared" si="10"/>
        <v>535.35235152392113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9.3236964377903959</v>
      </c>
      <c r="E18" s="3">
        <v>16.63</v>
      </c>
      <c r="F18" s="3">
        <v>0.25</v>
      </c>
      <c r="G18" s="20">
        <f t="shared" si="0"/>
        <v>18.608333422538749</v>
      </c>
      <c r="H18" s="20">
        <f t="shared" si="8"/>
        <v>6523.3167537428999</v>
      </c>
      <c r="I18" s="20">
        <f t="shared" si="1"/>
        <v>6250.4650512311991</v>
      </c>
      <c r="J18" s="20">
        <f t="shared" si="2"/>
        <v>1702.0198145608663</v>
      </c>
      <c r="K18" s="20">
        <f t="shared" si="9"/>
        <v>4548.4452366703326</v>
      </c>
      <c r="L18" s="20">
        <f t="shared" si="3"/>
        <v>0</v>
      </c>
      <c r="M18" s="20">
        <f t="shared" si="4"/>
        <v>1184.7812408767477</v>
      </c>
      <c r="N18" s="20">
        <f t="shared" si="5"/>
        <v>1866.9087050523303</v>
      </c>
      <c r="O18" s="20">
        <f t="shared" si="6"/>
        <v>1135.2252265238246</v>
      </c>
      <c r="P18" s="20">
        <f t="shared" si="10"/>
        <v>1788.8212477300765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9.4321115126484241</v>
      </c>
      <c r="E19" s="3">
        <v>12.98</v>
      </c>
      <c r="F19" s="3">
        <v>0.25</v>
      </c>
      <c r="G19" s="20">
        <f t="shared" si="0"/>
        <v>23.603093786392062</v>
      </c>
      <c r="H19" s="20">
        <f t="shared" si="8"/>
        <v>8512.6692823954563</v>
      </c>
      <c r="I19" s="20">
        <f t="shared" si="1"/>
        <v>8295.1580528809955</v>
      </c>
      <c r="J19" s="20">
        <f t="shared" si="2"/>
        <v>2183.9709939665081</v>
      </c>
      <c r="K19" s="20">
        <f t="shared" si="9"/>
        <v>6111.1870589144874</v>
      </c>
      <c r="L19" s="20">
        <f t="shared" si="3"/>
        <v>0</v>
      </c>
      <c r="M19" s="20">
        <f t="shared" si="4"/>
        <v>1591.8449954101113</v>
      </c>
      <c r="N19" s="20">
        <f t="shared" si="5"/>
        <v>1912.0384905024162</v>
      </c>
      <c r="O19" s="20">
        <f t="shared" si="6"/>
        <v>1551.1710128246323</v>
      </c>
      <c r="P19" s="20">
        <f t="shared" si="10"/>
        <v>1863.1830928413992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9.2152813629323695</v>
      </c>
      <c r="E20" s="3">
        <v>12.98</v>
      </c>
      <c r="F20" s="3">
        <v>0.25</v>
      </c>
      <c r="G20" s="20">
        <f t="shared" si="0"/>
        <v>19.672665560223301</v>
      </c>
      <c r="H20" s="20">
        <f t="shared" si="8"/>
        <v>6932.0184718637083</v>
      </c>
      <c r="I20" s="20">
        <f t="shared" si="1"/>
        <v>6754.8951970349535</v>
      </c>
      <c r="J20" s="20">
        <f t="shared" si="2"/>
        <v>1778.4465447869707</v>
      </c>
      <c r="K20" s="20">
        <f t="shared" si="9"/>
        <v>4976.4486522479829</v>
      </c>
      <c r="L20" s="20">
        <f t="shared" si="3"/>
        <v>0</v>
      </c>
      <c r="M20" s="20">
        <f t="shared" si="4"/>
        <v>1296.2677799955054</v>
      </c>
      <c r="N20" s="20">
        <f t="shared" si="5"/>
        <v>1557.0070556467581</v>
      </c>
      <c r="O20" s="20">
        <f t="shared" si="6"/>
        <v>1263.1462303083945</v>
      </c>
      <c r="P20" s="20">
        <f t="shared" si="10"/>
        <v>1517.2232336983602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9.2978833247289625</v>
      </c>
      <c r="E21" s="3">
        <v>12.98</v>
      </c>
      <c r="F21" s="3">
        <v>0.25</v>
      </c>
      <c r="G21" s="20">
        <f t="shared" si="0"/>
        <v>3.0684021922309683</v>
      </c>
      <c r="H21" s="20">
        <f t="shared" si="8"/>
        <v>1090.89833557047</v>
      </c>
      <c r="I21" s="20">
        <f t="shared" si="1"/>
        <v>1063.0242774608801</v>
      </c>
      <c r="J21" s="20">
        <f t="shared" si="2"/>
        <v>279.87582310748695</v>
      </c>
      <c r="K21" s="20">
        <f t="shared" si="9"/>
        <v>783.14845435339316</v>
      </c>
      <c r="L21" s="20">
        <f t="shared" si="3"/>
        <v>0</v>
      </c>
      <c r="M21" s="20">
        <f t="shared" si="4"/>
        <v>203.99489259735603</v>
      </c>
      <c r="N21" s="20">
        <f t="shared" si="5"/>
        <v>245.02768023061347</v>
      </c>
      <c r="O21" s="20">
        <f t="shared" si="6"/>
        <v>198.78252284216271</v>
      </c>
      <c r="P21" s="20">
        <f t="shared" si="10"/>
        <v>238.76686235739294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10.252968508002064</v>
      </c>
      <c r="E22" s="3">
        <v>14.04</v>
      </c>
      <c r="F22" s="3">
        <v>0.25</v>
      </c>
      <c r="G22" s="20">
        <f t="shared" si="0"/>
        <v>12.379827584824378</v>
      </c>
      <c r="H22" s="20">
        <f t="shared" si="8"/>
        <v>4831.9410758905524</v>
      </c>
      <c r="I22" s="20">
        <f t="shared" si="1"/>
        <v>4687.5945503944413</v>
      </c>
      <c r="J22" s="20">
        <f t="shared" si="2"/>
        <v>1245.1831269682732</v>
      </c>
      <c r="K22" s="20">
        <f t="shared" si="9"/>
        <v>3442.4114234261679</v>
      </c>
      <c r="L22" s="20">
        <f t="shared" si="3"/>
        <v>0</v>
      </c>
      <c r="M22" s="20">
        <f t="shared" si="4"/>
        <v>896.68101200242131</v>
      </c>
      <c r="N22" s="20">
        <f t="shared" si="5"/>
        <v>1172.2251882597814</v>
      </c>
      <c r="O22" s="20">
        <f t="shared" si="6"/>
        <v>869.8940983112127</v>
      </c>
      <c r="P22" s="20">
        <f t="shared" si="10"/>
        <v>1137.2068322064351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10.511099638616416</v>
      </c>
      <c r="E23" s="3">
        <v>14.04</v>
      </c>
      <c r="F23" s="3">
        <v>0.25</v>
      </c>
      <c r="G23" s="20">
        <f t="shared" si="0"/>
        <v>8.2360385014776671</v>
      </c>
      <c r="H23" s="20">
        <f t="shared" si="8"/>
        <v>3295.5198430562727</v>
      </c>
      <c r="I23" s="20">
        <f t="shared" si="1"/>
        <v>3197.0714490097894</v>
      </c>
      <c r="J23" s="20">
        <f t="shared" si="2"/>
        <v>849.24994711499062</v>
      </c>
      <c r="K23" s="20">
        <f t="shared" si="9"/>
        <v>2347.8215018947985</v>
      </c>
      <c r="L23" s="20">
        <f t="shared" si="3"/>
        <v>0</v>
      </c>
      <c r="M23" s="20">
        <f t="shared" si="4"/>
        <v>611.5616936411277</v>
      </c>
      <c r="N23" s="20">
        <f t="shared" si="5"/>
        <v>799.49057899645345</v>
      </c>
      <c r="O23" s="20">
        <f t="shared" si="6"/>
        <v>593.29226439579202</v>
      </c>
      <c r="P23" s="20">
        <f t="shared" si="10"/>
        <v>775.60707432773347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9.2927207021166751</v>
      </c>
      <c r="E24" s="3">
        <v>14.04</v>
      </c>
      <c r="F24" s="3">
        <v>0.25</v>
      </c>
      <c r="G24" s="20">
        <f t="shared" si="0"/>
        <v>11.245954950077765</v>
      </c>
      <c r="H24" s="20">
        <f t="shared" si="8"/>
        <v>3978.2917914300465</v>
      </c>
      <c r="I24" s="20">
        <f t="shared" si="1"/>
        <v>3859.4466754645568</v>
      </c>
      <c r="J24" s="20">
        <f t="shared" si="2"/>
        <v>1025.1991353044564</v>
      </c>
      <c r="K24" s="20">
        <f t="shared" si="9"/>
        <v>2834.2475401601005</v>
      </c>
      <c r="L24" s="20">
        <f t="shared" si="3"/>
        <v>0</v>
      </c>
      <c r="M24" s="20">
        <f t="shared" si="4"/>
        <v>738.26618610471269</v>
      </c>
      <c r="N24" s="20">
        <f t="shared" si="5"/>
        <v>965.13052848061261</v>
      </c>
      <c r="O24" s="20">
        <f t="shared" si="6"/>
        <v>716.21166242949596</v>
      </c>
      <c r="P24" s="20">
        <f t="shared" si="10"/>
        <v>936.29879476359383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8.0020650490449139</v>
      </c>
      <c r="E25" s="3">
        <v>14.04</v>
      </c>
      <c r="F25" s="3">
        <v>0.25</v>
      </c>
      <c r="G25" s="20">
        <f t="shared" si="0"/>
        <v>9.3699111362242782</v>
      </c>
      <c r="H25" s="20">
        <f t="shared" si="8"/>
        <v>2854.2693856479086</v>
      </c>
      <c r="I25" s="20">
        <f t="shared" si="1"/>
        <v>2769.0026445645108</v>
      </c>
      <c r="J25" s="20">
        <f t="shared" si="2"/>
        <v>735.54044285936106</v>
      </c>
      <c r="K25" s="20">
        <f t="shared" si="9"/>
        <v>2033.4622017051497</v>
      </c>
      <c r="L25" s="20">
        <f t="shared" si="3"/>
        <v>0</v>
      </c>
      <c r="M25" s="20">
        <f t="shared" si="4"/>
        <v>529.67722930656623</v>
      </c>
      <c r="N25" s="20">
        <f t="shared" si="5"/>
        <v>692.44355744106269</v>
      </c>
      <c r="O25" s="20">
        <f t="shared" si="6"/>
        <v>513.85396770548846</v>
      </c>
      <c r="P25" s="20">
        <f t="shared" si="10"/>
        <v>671.75791164179918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8.2034073309241098</v>
      </c>
      <c r="E26" s="3">
        <v>14.04</v>
      </c>
      <c r="F26" s="3">
        <v>0.25</v>
      </c>
      <c r="G26" s="20">
        <f t="shared" si="0"/>
        <v>14.204331733462109</v>
      </c>
      <c r="H26" s="20">
        <f t="shared" si="8"/>
        <v>4435.8054765100669</v>
      </c>
      <c r="I26" s="20">
        <f t="shared" si="1"/>
        <v>4303.2928696188828</v>
      </c>
      <c r="J26" s="20">
        <f t="shared" si="2"/>
        <v>1143.0996461077098</v>
      </c>
      <c r="K26" s="20">
        <f t="shared" si="9"/>
        <v>3160.1932235111731</v>
      </c>
      <c r="L26" s="20">
        <f t="shared" si="3"/>
        <v>0</v>
      </c>
      <c r="M26" s="20">
        <f t="shared" si="4"/>
        <v>823.16867719456911</v>
      </c>
      <c r="N26" s="20">
        <f t="shared" si="5"/>
        <v>1076.1229965593977</v>
      </c>
      <c r="O26" s="20">
        <f t="shared" si="6"/>
        <v>798.57782714402992</v>
      </c>
      <c r="P26" s="20">
        <f t="shared" si="10"/>
        <v>1043.9755400569024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8.9778007227671655</v>
      </c>
      <c r="E27" s="3">
        <v>14.04</v>
      </c>
      <c r="F27" s="3">
        <v>0.25</v>
      </c>
      <c r="G27" s="20">
        <f t="shared" si="0"/>
        <v>4.3499477442097314</v>
      </c>
      <c r="H27" s="20">
        <f t="shared" si="8"/>
        <v>1486.6591595250388</v>
      </c>
      <c r="I27" s="20">
        <f t="shared" si="1"/>
        <v>1442.2475905708673</v>
      </c>
      <c r="J27" s="20">
        <f t="shared" si="2"/>
        <v>383.10957685928184</v>
      </c>
      <c r="K27" s="20">
        <f t="shared" si="9"/>
        <v>1059.1380137115855</v>
      </c>
      <c r="L27" s="20">
        <f t="shared" si="3"/>
        <v>0</v>
      </c>
      <c r="M27" s="20">
        <f t="shared" si="4"/>
        <v>275.88478806519623</v>
      </c>
      <c r="N27" s="20">
        <f t="shared" si="5"/>
        <v>360.66236855572129</v>
      </c>
      <c r="O27" s="20">
        <f t="shared" si="6"/>
        <v>267.64317046908297</v>
      </c>
      <c r="P27" s="20">
        <f t="shared" si="10"/>
        <v>349.88815608902206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7.8833247289623118</v>
      </c>
      <c r="E28" s="3">
        <v>-1.54</v>
      </c>
      <c r="F28" s="3">
        <v>0.25</v>
      </c>
      <c r="G28" s="20">
        <f t="shared" si="0"/>
        <v>7.932865300103237</v>
      </c>
      <c r="H28" s="20">
        <f t="shared" si="8"/>
        <v>2453.0793825503351</v>
      </c>
      <c r="I28" s="20">
        <f t="shared" si="1"/>
        <v>2452.1933459995848</v>
      </c>
      <c r="J28" s="20">
        <f t="shared" si="2"/>
        <v>613.49143481186093</v>
      </c>
      <c r="K28" s="20">
        <f t="shared" si="9"/>
        <v>1838.7019111877239</v>
      </c>
      <c r="L28" s="20">
        <f t="shared" si="3"/>
        <v>0</v>
      </c>
      <c r="M28" s="20">
        <f t="shared" si="4"/>
        <v>478.94597353318244</v>
      </c>
      <c r="N28" s="20">
        <f t="shared" si="5"/>
        <v>-65.926102030183444</v>
      </c>
      <c r="O28" s="20">
        <f t="shared" si="6"/>
        <v>478.77298131719311</v>
      </c>
      <c r="P28" s="20">
        <f t="shared" si="10"/>
        <v>-65.902289944662385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4.1042849767681977</v>
      </c>
      <c r="E29" s="3">
        <v>-1.54</v>
      </c>
      <c r="F29" s="3">
        <v>0.25</v>
      </c>
      <c r="G29" s="20">
        <f t="shared" si="0"/>
        <v>19.877179509842538</v>
      </c>
      <c r="H29" s="20">
        <f t="shared" si="8"/>
        <v>3200.1060712441922</v>
      </c>
      <c r="I29" s="20">
        <f t="shared" si="1"/>
        <v>3198.9502134413142</v>
      </c>
      <c r="J29" s="20">
        <f t="shared" si="2"/>
        <v>800.3155866715872</v>
      </c>
      <c r="K29" s="20">
        <f t="shared" si="9"/>
        <v>2398.6346267697272</v>
      </c>
      <c r="L29" s="20">
        <f t="shared" si="3"/>
        <v>0</v>
      </c>
      <c r="M29" s="20">
        <f t="shared" si="4"/>
        <v>624.79752127224458</v>
      </c>
      <c r="N29" s="20">
        <f t="shared" si="5"/>
        <v>-86.002320536777489</v>
      </c>
      <c r="O29" s="20">
        <f t="shared" si="6"/>
        <v>624.57184841200069</v>
      </c>
      <c r="P29" s="20">
        <f t="shared" si="10"/>
        <v>-85.971257049803938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1.4971605575632421</v>
      </c>
      <c r="E30" s="3">
        <v>-1.54</v>
      </c>
      <c r="F30" s="3">
        <v>0.25</v>
      </c>
      <c r="G30" s="20">
        <f t="shared" si="0"/>
        <v>8.1929592443689163</v>
      </c>
      <c r="H30" s="20">
        <f t="shared" si="8"/>
        <v>481.15087248322141</v>
      </c>
      <c r="I30" s="20">
        <f t="shared" si="1"/>
        <v>480.97708387186293</v>
      </c>
      <c r="J30" s="20">
        <f t="shared" si="2"/>
        <v>120.33118097214833</v>
      </c>
      <c r="K30" s="20">
        <f t="shared" si="9"/>
        <v>360.6459028997146</v>
      </c>
      <c r="L30" s="20">
        <f t="shared" si="3"/>
        <v>0</v>
      </c>
      <c r="M30" s="20">
        <f t="shared" si="4"/>
        <v>93.941221257273384</v>
      </c>
      <c r="N30" s="20">
        <f t="shared" si="5"/>
        <v>-12.930849990782866</v>
      </c>
      <c r="O30" s="20">
        <f t="shared" si="6"/>
        <v>93.907290290241434</v>
      </c>
      <c r="P30" s="20">
        <f t="shared" si="10"/>
        <v>-12.926179450642339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0.80536912751677858</v>
      </c>
      <c r="E31" s="3">
        <v>-42.04</v>
      </c>
      <c r="F31" s="3">
        <v>0.25</v>
      </c>
      <c r="G31" s="20">
        <f t="shared" si="0"/>
        <v>4.5914949431503365</v>
      </c>
      <c r="H31" s="20">
        <f t="shared" si="8"/>
        <v>107.76515436241611</v>
      </c>
      <c r="I31" s="20">
        <f t="shared" si="1"/>
        <v>80.034755765995143</v>
      </c>
      <c r="J31" s="20">
        <f t="shared" si="2"/>
        <v>36.275891591117968</v>
      </c>
      <c r="K31" s="20">
        <f t="shared" si="9"/>
        <v>43.758864174877175</v>
      </c>
      <c r="L31" s="20">
        <f t="shared" si="3"/>
        <v>0</v>
      </c>
      <c r="M31" s="20">
        <f t="shared" si="4"/>
        <v>11.398330352201995</v>
      </c>
      <c r="N31" s="20">
        <f t="shared" si="5"/>
        <v>-72.164855464643452</v>
      </c>
      <c r="O31" s="20">
        <f t="shared" si="6"/>
        <v>8.4652835257922145</v>
      </c>
      <c r="P31" s="20">
        <f t="shared" si="10"/>
        <v>-53.595214670015771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12083.63</v>
      </c>
      <c r="N32" s="19">
        <f>ROUND(SUM(N13:N31),2)</f>
        <v>15635.99</v>
      </c>
      <c r="O32" s="19">
        <f>ROUND(SUM(O13:O31),2)</f>
        <v>11685.84</v>
      </c>
      <c r="P32" s="19">
        <f>ROUND(SUM(P13:P31),2)</f>
        <v>14802.62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FOS=Σ(c'l+N'tanφ)/Σ(Wsinα)=(0+12083.63)/15635.99=0.773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FOS=Σ((c*l+N'tanφ)cosα)/Σ(Nsinα)=(11685.84)/14802.62=0.789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0.73092058469870402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0.74707986628870293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3.4968944099378882</v>
      </c>
      <c r="E13" s="3">
        <v>46.45</v>
      </c>
      <c r="F13" s="3">
        <v>0.3</v>
      </c>
      <c r="G13" s="20">
        <f t="shared" ref="G13:G31" si="0">B13/COS(RADIANS(E13))</f>
        <v>20.160022623402828</v>
      </c>
      <c r="H13" s="20">
        <f>($B$4*D13+$B$5*(C13-D13))*B13</f>
        <v>1588.2999316770188</v>
      </c>
      <c r="I13" s="20">
        <f t="shared" ref="I13:I31" si="1">H13*COS(RADIANS(E13))</f>
        <v>1094.3185165568041</v>
      </c>
      <c r="J13" s="20">
        <f t="shared" ref="J13:J31" si="2">$B$8*D13*G13</f>
        <v>691.58018478094743</v>
      </c>
      <c r="K13" s="20">
        <f>I13-J13</f>
        <v>402.73833177585664</v>
      </c>
      <c r="L13" s="20">
        <f t="shared" ref="L13:L31" si="3">$B$2*G13</f>
        <v>0</v>
      </c>
      <c r="M13" s="20">
        <f t="shared" ref="M13:M31" si="4">K13*TAN(RADIANS($B$3))</f>
        <v>107.16038442581834</v>
      </c>
      <c r="N13" s="20">
        <f t="shared" ref="N13:N31" si="5">H13*SIN(RADIANS(E13))</f>
        <v>1151.1575293095807</v>
      </c>
      <c r="O13" s="20">
        <f t="shared" ref="O13:O31" si="6">(L13+M13)*COS(RADIANS(E13))</f>
        <v>73.832146296638371</v>
      </c>
      <c r="P13" s="20">
        <f>I13*SIN(RADIANS(E13))</f>
        <v>793.1329433900795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7.3540372670807441</v>
      </c>
      <c r="E14" s="3">
        <v>16.63</v>
      </c>
      <c r="F14" s="3">
        <v>0.3</v>
      </c>
      <c r="G14" s="20">
        <f t="shared" si="0"/>
        <v>25.04767258221705</v>
      </c>
      <c r="H14" s="20">
        <f t="shared" ref="H14:H31" si="8">($B$4*D14+$B$5*(C14-D14))*B14</f>
        <v>5771.448447204968</v>
      </c>
      <c r="I14" s="20">
        <f t="shared" si="1"/>
        <v>5530.0452478470897</v>
      </c>
      <c r="J14" s="20">
        <f t="shared" si="2"/>
        <v>1807.0168878841882</v>
      </c>
      <c r="K14" s="20">
        <f t="shared" ref="K14:K31" si="9">I14-J14</f>
        <v>3723.0283599629015</v>
      </c>
      <c r="L14" s="20">
        <f t="shared" si="3"/>
        <v>0</v>
      </c>
      <c r="M14" s="20">
        <f t="shared" si="4"/>
        <v>990.62125157704043</v>
      </c>
      <c r="N14" s="20">
        <f t="shared" si="5"/>
        <v>1651.7314356481991</v>
      </c>
      <c r="O14" s="20">
        <f t="shared" si="6"/>
        <v>949.18639485603558</v>
      </c>
      <c r="P14" s="20">
        <f t="shared" ref="P14:P31" si="10">I14*SIN(RADIANS(E14))</f>
        <v>1582.6442287376778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7.9378881987577632</v>
      </c>
      <c r="E15" s="3">
        <v>16.63</v>
      </c>
      <c r="F15" s="3">
        <v>0.3</v>
      </c>
      <c r="G15" s="20">
        <f t="shared" si="0"/>
        <v>15.393882107820895</v>
      </c>
      <c r="H15" s="20">
        <f t="shared" si="8"/>
        <v>3828.6419254658385</v>
      </c>
      <c r="I15" s="20">
        <f t="shared" si="1"/>
        <v>3668.5007722600499</v>
      </c>
      <c r="J15" s="20">
        <f t="shared" si="2"/>
        <v>1198.7321172952172</v>
      </c>
      <c r="K15" s="20">
        <f t="shared" si="9"/>
        <v>2469.7686549648324</v>
      </c>
      <c r="L15" s="20">
        <f t="shared" si="3"/>
        <v>0</v>
      </c>
      <c r="M15" s="20">
        <f t="shared" si="4"/>
        <v>657.15462777495077</v>
      </c>
      <c r="N15" s="20">
        <f t="shared" si="5"/>
        <v>1095.7194336882876</v>
      </c>
      <c r="O15" s="20">
        <f t="shared" si="6"/>
        <v>629.66772720417021</v>
      </c>
      <c r="P15" s="20">
        <f t="shared" si="10"/>
        <v>1049.8886202779984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9.0186335403726705</v>
      </c>
      <c r="E16" s="3">
        <v>16.63</v>
      </c>
      <c r="F16" s="3">
        <v>0.3</v>
      </c>
      <c r="G16" s="20">
        <f t="shared" si="0"/>
        <v>9.6537904743961551</v>
      </c>
      <c r="H16" s="20">
        <f t="shared" si="8"/>
        <v>2727.9111801242234</v>
      </c>
      <c r="I16" s="20">
        <f t="shared" si="1"/>
        <v>2613.8104491777262</v>
      </c>
      <c r="J16" s="20">
        <f t="shared" si="2"/>
        <v>854.09782591401085</v>
      </c>
      <c r="K16" s="20">
        <f t="shared" si="9"/>
        <v>1759.7126232637154</v>
      </c>
      <c r="L16" s="20">
        <f t="shared" si="3"/>
        <v>0</v>
      </c>
      <c r="M16" s="20">
        <f t="shared" si="4"/>
        <v>468.22332594071059</v>
      </c>
      <c r="N16" s="20">
        <f t="shared" si="5"/>
        <v>780.70118638059421</v>
      </c>
      <c r="O16" s="20">
        <f t="shared" si="6"/>
        <v>448.6388819436732</v>
      </c>
      <c r="P16" s="20">
        <f t="shared" si="10"/>
        <v>748.04668623929308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10.409937888198758</v>
      </c>
      <c r="E17" s="3">
        <v>16.63</v>
      </c>
      <c r="F17" s="3">
        <v>0.3</v>
      </c>
      <c r="G17" s="20">
        <f t="shared" si="0"/>
        <v>6.0010048894895016</v>
      </c>
      <c r="H17" s="20">
        <f t="shared" si="8"/>
        <v>1957.3285714285716</v>
      </c>
      <c r="I17" s="20">
        <f t="shared" si="1"/>
        <v>1875.4591094278721</v>
      </c>
      <c r="J17" s="20">
        <f t="shared" si="2"/>
        <v>612.83156491201873</v>
      </c>
      <c r="K17" s="20">
        <f t="shared" si="9"/>
        <v>1262.6275445158535</v>
      </c>
      <c r="L17" s="20">
        <f t="shared" si="3"/>
        <v>0</v>
      </c>
      <c r="M17" s="20">
        <f t="shared" si="4"/>
        <v>335.95921317032452</v>
      </c>
      <c r="N17" s="20">
        <f t="shared" si="5"/>
        <v>560.16806888167582</v>
      </c>
      <c r="O17" s="20">
        <f t="shared" si="6"/>
        <v>321.90699912822419</v>
      </c>
      <c r="P17" s="20">
        <f t="shared" si="10"/>
        <v>536.73783897610519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11.217391304347824</v>
      </c>
      <c r="E18" s="3">
        <v>16.63</v>
      </c>
      <c r="F18" s="3">
        <v>0.3</v>
      </c>
      <c r="G18" s="20">
        <f t="shared" si="0"/>
        <v>18.608333422538749</v>
      </c>
      <c r="H18" s="20">
        <f t="shared" si="8"/>
        <v>6540.1990434782601</v>
      </c>
      <c r="I18" s="20">
        <f t="shared" si="1"/>
        <v>6266.6412030201009</v>
      </c>
      <c r="J18" s="20">
        <f t="shared" si="2"/>
        <v>2047.7095532946573</v>
      </c>
      <c r="K18" s="20">
        <f t="shared" si="9"/>
        <v>4218.931649725444</v>
      </c>
      <c r="L18" s="20">
        <f t="shared" si="3"/>
        <v>0</v>
      </c>
      <c r="M18" s="20">
        <f t="shared" si="4"/>
        <v>1122.5709146117417</v>
      </c>
      <c r="N18" s="20">
        <f t="shared" si="5"/>
        <v>1871.7402493200643</v>
      </c>
      <c r="O18" s="20">
        <f t="shared" si="6"/>
        <v>1075.6169804698518</v>
      </c>
      <c r="P18" s="20">
        <f t="shared" si="10"/>
        <v>1793.4507023049475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11.347826086956522</v>
      </c>
      <c r="E19" s="3">
        <v>12.98</v>
      </c>
      <c r="F19" s="3">
        <v>0.3</v>
      </c>
      <c r="G19" s="20">
        <f t="shared" si="0"/>
        <v>23.603093786392062</v>
      </c>
      <c r="H19" s="20">
        <f t="shared" si="8"/>
        <v>8534.6999999999989</v>
      </c>
      <c r="I19" s="20">
        <f t="shared" si="1"/>
        <v>8316.6258532248885</v>
      </c>
      <c r="J19" s="20">
        <f t="shared" si="2"/>
        <v>2627.5477113746133</v>
      </c>
      <c r="K19" s="20">
        <f t="shared" si="9"/>
        <v>5689.0781418502756</v>
      </c>
      <c r="L19" s="20">
        <f t="shared" si="3"/>
        <v>0</v>
      </c>
      <c r="M19" s="20">
        <f t="shared" si="4"/>
        <v>1513.7466503895935</v>
      </c>
      <c r="N19" s="20">
        <f t="shared" si="5"/>
        <v>1916.9868302811492</v>
      </c>
      <c r="O19" s="20">
        <f t="shared" si="6"/>
        <v>1475.0681954682266</v>
      </c>
      <c r="P19" s="20">
        <f t="shared" si="10"/>
        <v>1868.0049952555846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11.086956521739131</v>
      </c>
      <c r="E20" s="3">
        <v>12.98</v>
      </c>
      <c r="F20" s="3">
        <v>0.3</v>
      </c>
      <c r="G20" s="20">
        <f t="shared" si="0"/>
        <v>19.672665560223301</v>
      </c>
      <c r="H20" s="20">
        <f t="shared" si="8"/>
        <v>6949.9584782608708</v>
      </c>
      <c r="I20" s="20">
        <f t="shared" si="1"/>
        <v>6772.3768098637183</v>
      </c>
      <c r="J20" s="20">
        <f t="shared" si="2"/>
        <v>2139.6589796598523</v>
      </c>
      <c r="K20" s="20">
        <f t="shared" si="9"/>
        <v>4632.7178302038665</v>
      </c>
      <c r="L20" s="20">
        <f t="shared" si="3"/>
        <v>0</v>
      </c>
      <c r="M20" s="20">
        <f t="shared" si="4"/>
        <v>1232.6709042865191</v>
      </c>
      <c r="N20" s="20">
        <f t="shared" si="5"/>
        <v>1561.0365770123035</v>
      </c>
      <c r="O20" s="20">
        <f t="shared" si="6"/>
        <v>1201.1743483786622</v>
      </c>
      <c r="P20" s="20">
        <f t="shared" si="10"/>
        <v>1521.1497948621757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11.186335403726709</v>
      </c>
      <c r="E21" s="3">
        <v>12.98</v>
      </c>
      <c r="F21" s="3">
        <v>0.3</v>
      </c>
      <c r="G21" s="20">
        <f t="shared" si="0"/>
        <v>3.0684021922309683</v>
      </c>
      <c r="H21" s="20">
        <f t="shared" si="8"/>
        <v>1093.7215714285715</v>
      </c>
      <c r="I21" s="20">
        <f t="shared" si="1"/>
        <v>1065.775375487435</v>
      </c>
      <c r="J21" s="20">
        <f t="shared" si="2"/>
        <v>336.72016730385235</v>
      </c>
      <c r="K21" s="20">
        <f t="shared" si="9"/>
        <v>729.05520818358264</v>
      </c>
      <c r="L21" s="20">
        <f t="shared" si="3"/>
        <v>0</v>
      </c>
      <c r="M21" s="20">
        <f t="shared" si="4"/>
        <v>193.98659182031508</v>
      </c>
      <c r="N21" s="20">
        <f t="shared" si="5"/>
        <v>245.66180983783553</v>
      </c>
      <c r="O21" s="20">
        <f t="shared" si="6"/>
        <v>189.02994888066559</v>
      </c>
      <c r="P21" s="20">
        <f t="shared" si="10"/>
        <v>239.38478901980852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12.335403726708075</v>
      </c>
      <c r="E22" s="3">
        <v>14.04</v>
      </c>
      <c r="F22" s="3">
        <v>0.3</v>
      </c>
      <c r="G22" s="20">
        <f t="shared" si="0"/>
        <v>12.379827584824378</v>
      </c>
      <c r="H22" s="20">
        <f t="shared" si="8"/>
        <v>4844.4460993788816</v>
      </c>
      <c r="I22" s="20">
        <f t="shared" si="1"/>
        <v>4699.7260062702035</v>
      </c>
      <c r="J22" s="20">
        <f t="shared" si="2"/>
        <v>1498.0867807065499</v>
      </c>
      <c r="K22" s="20">
        <f t="shared" si="9"/>
        <v>3201.6392255636538</v>
      </c>
      <c r="L22" s="20">
        <f t="shared" si="3"/>
        <v>0</v>
      </c>
      <c r="M22" s="20">
        <f t="shared" si="4"/>
        <v>851.89032961264286</v>
      </c>
      <c r="N22" s="20">
        <f t="shared" si="5"/>
        <v>1175.2588973391285</v>
      </c>
      <c r="O22" s="20">
        <f t="shared" si="6"/>
        <v>826.44146604994762</v>
      </c>
      <c r="P22" s="20">
        <f t="shared" si="10"/>
        <v>1140.1499140703233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12.645962732919255</v>
      </c>
      <c r="E23" s="3">
        <v>14.04</v>
      </c>
      <c r="F23" s="3">
        <v>0.3</v>
      </c>
      <c r="G23" s="20">
        <f t="shared" si="0"/>
        <v>8.2360385014776671</v>
      </c>
      <c r="H23" s="20">
        <f t="shared" si="8"/>
        <v>3304.0486211180123</v>
      </c>
      <c r="I23" s="20">
        <f t="shared" si="1"/>
        <v>3205.3454434430446</v>
      </c>
      <c r="J23" s="20">
        <f t="shared" si="2"/>
        <v>1021.7373587339981</v>
      </c>
      <c r="K23" s="20">
        <f t="shared" si="9"/>
        <v>2183.6080847090466</v>
      </c>
      <c r="L23" s="20">
        <f t="shared" si="3"/>
        <v>0</v>
      </c>
      <c r="M23" s="20">
        <f t="shared" si="4"/>
        <v>581.01318729943137</v>
      </c>
      <c r="N23" s="20">
        <f t="shared" si="5"/>
        <v>801.55965399385627</v>
      </c>
      <c r="O23" s="20">
        <f t="shared" si="6"/>
        <v>563.65634591066566</v>
      </c>
      <c r="P23" s="20">
        <f t="shared" si="10"/>
        <v>777.6143390128467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11.180124223602485</v>
      </c>
      <c r="E24" s="3">
        <v>14.04</v>
      </c>
      <c r="F24" s="3">
        <v>0.3</v>
      </c>
      <c r="G24" s="20">
        <f t="shared" si="0"/>
        <v>11.245954950077765</v>
      </c>
      <c r="H24" s="20">
        <f t="shared" si="8"/>
        <v>3988.5875776397515</v>
      </c>
      <c r="I24" s="20">
        <f t="shared" si="1"/>
        <v>3869.434891498368</v>
      </c>
      <c r="J24" s="20">
        <f t="shared" si="2"/>
        <v>1233.4228106116348</v>
      </c>
      <c r="K24" s="20">
        <f t="shared" si="9"/>
        <v>2636.0120808867332</v>
      </c>
      <c r="L24" s="20">
        <f t="shared" si="3"/>
        <v>0</v>
      </c>
      <c r="M24" s="20">
        <f t="shared" si="4"/>
        <v>701.38858323556656</v>
      </c>
      <c r="N24" s="20">
        <f t="shared" si="5"/>
        <v>967.628278295521</v>
      </c>
      <c r="O24" s="20">
        <f t="shared" si="6"/>
        <v>680.43571907133742</v>
      </c>
      <c r="P24" s="20">
        <f t="shared" si="10"/>
        <v>938.72192829041478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9.6273291925465845</v>
      </c>
      <c r="E25" s="3">
        <v>14.04</v>
      </c>
      <c r="F25" s="3">
        <v>0.3</v>
      </c>
      <c r="G25" s="20">
        <f t="shared" si="0"/>
        <v>9.3699111362242782</v>
      </c>
      <c r="H25" s="20">
        <f t="shared" si="8"/>
        <v>2861.656211180124</v>
      </c>
      <c r="I25" s="20">
        <f t="shared" si="1"/>
        <v>2776.1688004769453</v>
      </c>
      <c r="J25" s="20">
        <f t="shared" si="2"/>
        <v>884.93281852085886</v>
      </c>
      <c r="K25" s="20">
        <f t="shared" si="9"/>
        <v>1891.2359819560866</v>
      </c>
      <c r="L25" s="20">
        <f t="shared" si="3"/>
        <v>0</v>
      </c>
      <c r="M25" s="20">
        <f t="shared" si="4"/>
        <v>503.21898581818493</v>
      </c>
      <c r="N25" s="20">
        <f t="shared" si="5"/>
        <v>694.23559563319805</v>
      </c>
      <c r="O25" s="20">
        <f t="shared" si="6"/>
        <v>488.18612200099858</v>
      </c>
      <c r="P25" s="20">
        <f t="shared" si="10"/>
        <v>673.49641555391577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9.8695652173913047</v>
      </c>
      <c r="E26" s="3">
        <v>14.04</v>
      </c>
      <c r="F26" s="3">
        <v>0.3</v>
      </c>
      <c r="G26" s="20">
        <f t="shared" si="0"/>
        <v>14.204331733462109</v>
      </c>
      <c r="H26" s="20">
        <f t="shared" si="8"/>
        <v>4447.2853043478262</v>
      </c>
      <c r="I26" s="20">
        <f t="shared" si="1"/>
        <v>4314.429755927421</v>
      </c>
      <c r="J26" s="20">
        <f t="shared" si="2"/>
        <v>1375.2695742302074</v>
      </c>
      <c r="K26" s="20">
        <f t="shared" si="9"/>
        <v>2939.1601816972134</v>
      </c>
      <c r="L26" s="20">
        <f t="shared" si="3"/>
        <v>0</v>
      </c>
      <c r="M26" s="20">
        <f t="shared" si="4"/>
        <v>782.05005610199225</v>
      </c>
      <c r="N26" s="20">
        <f t="shared" si="5"/>
        <v>1078.9079939625019</v>
      </c>
      <c r="O26" s="20">
        <f t="shared" si="6"/>
        <v>758.68755921112199</v>
      </c>
      <c r="P26" s="20">
        <f t="shared" si="10"/>
        <v>1046.6773401088096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10.801242236024844</v>
      </c>
      <c r="E27" s="3">
        <v>14.04</v>
      </c>
      <c r="F27" s="3">
        <v>0.3</v>
      </c>
      <c r="G27" s="20">
        <f t="shared" si="0"/>
        <v>4.3499477442097314</v>
      </c>
      <c r="H27" s="20">
        <f t="shared" si="8"/>
        <v>1490.5066211180122</v>
      </c>
      <c r="I27" s="20">
        <f t="shared" si="1"/>
        <v>1445.9801153911849</v>
      </c>
      <c r="J27" s="20">
        <f t="shared" si="2"/>
        <v>460.92127352573226</v>
      </c>
      <c r="K27" s="20">
        <f t="shared" si="9"/>
        <v>985.05884186545268</v>
      </c>
      <c r="L27" s="20">
        <f t="shared" si="3"/>
        <v>0</v>
      </c>
      <c r="M27" s="20">
        <f t="shared" si="4"/>
        <v>262.10389190145958</v>
      </c>
      <c r="N27" s="20">
        <f t="shared" si="5"/>
        <v>361.5957597786915</v>
      </c>
      <c r="O27" s="20">
        <f t="shared" si="6"/>
        <v>254.27395657717358</v>
      </c>
      <c r="P27" s="20">
        <f t="shared" si="10"/>
        <v>350.79366373935591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9.4844720496894421</v>
      </c>
      <c r="E28" s="3">
        <v>-1.54</v>
      </c>
      <c r="F28" s="3">
        <v>0.3</v>
      </c>
      <c r="G28" s="20">
        <f t="shared" si="0"/>
        <v>7.932865300103237</v>
      </c>
      <c r="H28" s="20">
        <f t="shared" si="8"/>
        <v>2459.4279316770185</v>
      </c>
      <c r="I28" s="20">
        <f t="shared" si="1"/>
        <v>2458.5396020710127</v>
      </c>
      <c r="J28" s="20">
        <f t="shared" si="2"/>
        <v>738.09497467737572</v>
      </c>
      <c r="K28" s="20">
        <f t="shared" si="9"/>
        <v>1720.4446273936369</v>
      </c>
      <c r="L28" s="20">
        <f t="shared" si="3"/>
        <v>0</v>
      </c>
      <c r="M28" s="20">
        <f t="shared" si="4"/>
        <v>457.7749201122557</v>
      </c>
      <c r="N28" s="20">
        <f t="shared" si="5"/>
        <v>-66.096718236265716</v>
      </c>
      <c r="O28" s="20">
        <f t="shared" si="6"/>
        <v>457.6095747450729</v>
      </c>
      <c r="P28" s="20">
        <f t="shared" si="10"/>
        <v>-66.072844525264529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4.9378881987577641</v>
      </c>
      <c r="E29" s="3">
        <v>-1.54</v>
      </c>
      <c r="F29" s="3">
        <v>0.3</v>
      </c>
      <c r="G29" s="20">
        <f t="shared" si="0"/>
        <v>19.877179509842538</v>
      </c>
      <c r="H29" s="20">
        <f t="shared" si="8"/>
        <v>3208.3879192546588</v>
      </c>
      <c r="I29" s="20">
        <f t="shared" si="1"/>
        <v>3207.229070101359</v>
      </c>
      <c r="J29" s="20">
        <f t="shared" si="2"/>
        <v>962.86415613842519</v>
      </c>
      <c r="K29" s="20">
        <f t="shared" si="9"/>
        <v>2244.3649139629338</v>
      </c>
      <c r="L29" s="20">
        <f t="shared" si="3"/>
        <v>0</v>
      </c>
      <c r="M29" s="20">
        <f t="shared" si="4"/>
        <v>597.17932959493021</v>
      </c>
      <c r="N29" s="20">
        <f t="shared" si="5"/>
        <v>-86.224893830092128</v>
      </c>
      <c r="O29" s="20">
        <f t="shared" si="6"/>
        <v>596.96363224851018</v>
      </c>
      <c r="P29" s="20">
        <f t="shared" si="10"/>
        <v>-86.193749951071553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1.8012422360248446</v>
      </c>
      <c r="E30" s="3">
        <v>-1.54</v>
      </c>
      <c r="F30" s="3">
        <v>0.3</v>
      </c>
      <c r="G30" s="20">
        <f t="shared" si="0"/>
        <v>8.1929592443689163</v>
      </c>
      <c r="H30" s="20">
        <f t="shared" si="8"/>
        <v>482.39608695652169</v>
      </c>
      <c r="I30" s="20">
        <f t="shared" si="1"/>
        <v>482.22184858167623</v>
      </c>
      <c r="J30" s="20">
        <f t="shared" si="2"/>
        <v>144.77111648636728</v>
      </c>
      <c r="K30" s="20">
        <f t="shared" si="9"/>
        <v>337.45073209530892</v>
      </c>
      <c r="L30" s="20">
        <f t="shared" si="3"/>
        <v>0</v>
      </c>
      <c r="M30" s="20">
        <f t="shared" si="4"/>
        <v>89.788697332720432</v>
      </c>
      <c r="N30" s="20">
        <f t="shared" si="5"/>
        <v>-12.964314923471228</v>
      </c>
      <c r="O30" s="20">
        <f t="shared" si="6"/>
        <v>89.756266230715752</v>
      </c>
      <c r="P30" s="20">
        <f t="shared" si="10"/>
        <v>-12.959632296011495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0.96894409937888193</v>
      </c>
      <c r="E31" s="3">
        <v>-42.04</v>
      </c>
      <c r="F31" s="3">
        <v>0.3</v>
      </c>
      <c r="G31" s="20">
        <f t="shared" si="0"/>
        <v>4.5914949431503365</v>
      </c>
      <c r="H31" s="20">
        <f t="shared" si="8"/>
        <v>108.044049689441</v>
      </c>
      <c r="I31" s="20">
        <f t="shared" si="1"/>
        <v>80.241885051103836</v>
      </c>
      <c r="J31" s="20">
        <f t="shared" si="2"/>
        <v>43.643727957761172</v>
      </c>
      <c r="K31" s="20">
        <f t="shared" si="9"/>
        <v>36.598157093342664</v>
      </c>
      <c r="L31" s="20">
        <f t="shared" si="3"/>
        <v>0</v>
      </c>
      <c r="M31" s="20">
        <f t="shared" si="4"/>
        <v>9.738016657380907</v>
      </c>
      <c r="N31" s="20">
        <f t="shared" si="5"/>
        <v>-72.351617512947385</v>
      </c>
      <c r="O31" s="20">
        <f t="shared" si="6"/>
        <v>7.2322058965146132</v>
      </c>
      <c r="P31" s="20">
        <f t="shared" si="10"/>
        <v>-53.733918641729069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11458.24</v>
      </c>
      <c r="N32" s="19">
        <f>ROUND(SUM(N13:N31),2)</f>
        <v>15676.45</v>
      </c>
      <c r="O32" s="19">
        <f>ROUND(SUM(O13:O31),2)</f>
        <v>11087.36</v>
      </c>
      <c r="P32" s="19">
        <f>ROUND(SUM(P13:P31),2)</f>
        <v>14840.93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FOS=Σ(c'l+N'tanφ)/Σ(Wsinα)=(0+11458.24)/15676.45=0.731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FOS=Σ((c*l+N'tanφ)cosα)/Σ(Nsinα)=(11087.36)/14840.93=0.747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0.7155401892647888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0.73135982718064163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3.4968944099378882</v>
      </c>
      <c r="E13" s="3">
        <v>46.45</v>
      </c>
      <c r="F13" s="3">
        <v>0.3</v>
      </c>
      <c r="G13" s="20">
        <f t="shared" ref="G13:G31" si="0">B13/COS(RADIANS(E13))</f>
        <v>20.160022623402828</v>
      </c>
      <c r="H13" s="20">
        <f>($B$4*D13+$B$5*(C13-D13))*B13</f>
        <v>1588.2999316770188</v>
      </c>
      <c r="I13" s="20">
        <f t="shared" ref="I13:I31" si="1">H13*COS(RADIANS(E13))</f>
        <v>1094.3185165568041</v>
      </c>
      <c r="J13" s="20">
        <f t="shared" ref="J13:J31" si="2">$B$8*D13*G13</f>
        <v>691.58018478094743</v>
      </c>
      <c r="K13" s="20">
        <f>I13-J13</f>
        <v>402.73833177585664</v>
      </c>
      <c r="L13" s="20">
        <f t="shared" ref="L13:L31" si="3">$B$2*G13</f>
        <v>0</v>
      </c>
      <c r="M13" s="20">
        <f t="shared" ref="M13:M31" si="4">K13*TAN(RADIANS($B$3))</f>
        <v>104.90547772744672</v>
      </c>
      <c r="N13" s="20">
        <f t="shared" ref="N13:N31" si="5">H13*SIN(RADIANS(E13))</f>
        <v>1151.1575293095807</v>
      </c>
      <c r="O13" s="20">
        <f t="shared" ref="O13:O31" si="6">(L13+M13)*COS(RADIANS(E13))</f>
        <v>72.278544169028507</v>
      </c>
      <c r="P13" s="20">
        <f>I13*SIN(RADIANS(E13))</f>
        <v>793.1329433900795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7.3540372670807441</v>
      </c>
      <c r="E14" s="3">
        <v>16.63</v>
      </c>
      <c r="F14" s="3">
        <v>0.3</v>
      </c>
      <c r="G14" s="20">
        <f t="shared" si="0"/>
        <v>25.04767258221705</v>
      </c>
      <c r="H14" s="20">
        <f t="shared" ref="H14:H31" si="8">($B$4*D14+$B$5*(C14-D14))*B14</f>
        <v>5771.448447204968</v>
      </c>
      <c r="I14" s="20">
        <f t="shared" si="1"/>
        <v>5530.0452478470897</v>
      </c>
      <c r="J14" s="20">
        <f t="shared" si="2"/>
        <v>1807.0168878841882</v>
      </c>
      <c r="K14" s="20">
        <f t="shared" ref="K14:K31" si="9">I14-J14</f>
        <v>3723.0283599629015</v>
      </c>
      <c r="L14" s="20">
        <f t="shared" si="3"/>
        <v>0</v>
      </c>
      <c r="M14" s="20">
        <f t="shared" si="4"/>
        <v>969.77624894197947</v>
      </c>
      <c r="N14" s="20">
        <f t="shared" si="5"/>
        <v>1651.7314356481991</v>
      </c>
      <c r="O14" s="20">
        <f t="shared" si="6"/>
        <v>929.21327912644711</v>
      </c>
      <c r="P14" s="20">
        <f t="shared" ref="P14:P31" si="10">I14*SIN(RADIANS(E14))</f>
        <v>1582.6442287376778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7.9378881987577632</v>
      </c>
      <c r="E15" s="3">
        <v>16.63</v>
      </c>
      <c r="F15" s="3">
        <v>0.3</v>
      </c>
      <c r="G15" s="20">
        <f t="shared" si="0"/>
        <v>15.393882107820895</v>
      </c>
      <c r="H15" s="20">
        <f t="shared" si="8"/>
        <v>3828.6419254658385</v>
      </c>
      <c r="I15" s="20">
        <f t="shared" si="1"/>
        <v>3668.5007722600499</v>
      </c>
      <c r="J15" s="20">
        <f t="shared" si="2"/>
        <v>1198.7321172952172</v>
      </c>
      <c r="K15" s="20">
        <f t="shared" si="9"/>
        <v>2469.7686549648324</v>
      </c>
      <c r="L15" s="20">
        <f t="shared" si="3"/>
        <v>0</v>
      </c>
      <c r="M15" s="20">
        <f t="shared" si="4"/>
        <v>643.3265477435524</v>
      </c>
      <c r="N15" s="20">
        <f t="shared" si="5"/>
        <v>1095.7194336882876</v>
      </c>
      <c r="O15" s="20">
        <f t="shared" si="6"/>
        <v>616.418036253276</v>
      </c>
      <c r="P15" s="20">
        <f t="shared" si="10"/>
        <v>1049.8886202779984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9.0186335403726705</v>
      </c>
      <c r="E16" s="3">
        <v>16.63</v>
      </c>
      <c r="F16" s="3">
        <v>0.3</v>
      </c>
      <c r="G16" s="20">
        <f t="shared" si="0"/>
        <v>9.6537904743961551</v>
      </c>
      <c r="H16" s="20">
        <f t="shared" si="8"/>
        <v>2727.9111801242234</v>
      </c>
      <c r="I16" s="20">
        <f t="shared" si="1"/>
        <v>2613.8104491777262</v>
      </c>
      <c r="J16" s="20">
        <f t="shared" si="2"/>
        <v>854.09782591401085</v>
      </c>
      <c r="K16" s="20">
        <f t="shared" si="9"/>
        <v>1759.7126232637154</v>
      </c>
      <c r="L16" s="20">
        <f t="shared" si="3"/>
        <v>0</v>
      </c>
      <c r="M16" s="20">
        <f t="shared" si="4"/>
        <v>458.37080516398254</v>
      </c>
      <c r="N16" s="20">
        <f t="shared" si="5"/>
        <v>780.70118638059421</v>
      </c>
      <c r="O16" s="20">
        <f t="shared" si="6"/>
        <v>439.19846396210983</v>
      </c>
      <c r="P16" s="20">
        <f t="shared" si="10"/>
        <v>748.04668623929308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10.409937888198758</v>
      </c>
      <c r="E17" s="3">
        <v>16.63</v>
      </c>
      <c r="F17" s="3">
        <v>0.3</v>
      </c>
      <c r="G17" s="20">
        <f t="shared" si="0"/>
        <v>6.0010048894895016</v>
      </c>
      <c r="H17" s="20">
        <f t="shared" si="8"/>
        <v>1957.3285714285716</v>
      </c>
      <c r="I17" s="20">
        <f t="shared" si="1"/>
        <v>1875.4591094278721</v>
      </c>
      <c r="J17" s="20">
        <f t="shared" si="2"/>
        <v>612.83156491201873</v>
      </c>
      <c r="K17" s="20">
        <f t="shared" si="9"/>
        <v>1262.6275445158535</v>
      </c>
      <c r="L17" s="20">
        <f t="shared" si="3"/>
        <v>0</v>
      </c>
      <c r="M17" s="20">
        <f t="shared" si="4"/>
        <v>328.88984061985707</v>
      </c>
      <c r="N17" s="20">
        <f t="shared" si="5"/>
        <v>560.16806888167582</v>
      </c>
      <c r="O17" s="20">
        <f t="shared" si="6"/>
        <v>315.13331823414882</v>
      </c>
      <c r="P17" s="20">
        <f t="shared" si="10"/>
        <v>536.73783897610519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11.217391304347824</v>
      </c>
      <c r="E18" s="3">
        <v>16.63</v>
      </c>
      <c r="F18" s="3">
        <v>0.3</v>
      </c>
      <c r="G18" s="20">
        <f t="shared" si="0"/>
        <v>18.608333422538749</v>
      </c>
      <c r="H18" s="20">
        <f t="shared" si="8"/>
        <v>6540.1990434782601</v>
      </c>
      <c r="I18" s="20">
        <f t="shared" si="1"/>
        <v>6266.6412030201009</v>
      </c>
      <c r="J18" s="20">
        <f t="shared" si="2"/>
        <v>2047.7095532946573</v>
      </c>
      <c r="K18" s="20">
        <f t="shared" si="9"/>
        <v>4218.931649725444</v>
      </c>
      <c r="L18" s="20">
        <f t="shared" si="3"/>
        <v>0</v>
      </c>
      <c r="M18" s="20">
        <f t="shared" si="4"/>
        <v>1098.9493805129403</v>
      </c>
      <c r="N18" s="20">
        <f t="shared" si="5"/>
        <v>1871.7402493200643</v>
      </c>
      <c r="O18" s="20">
        <f t="shared" si="6"/>
        <v>1052.9834676550236</v>
      </c>
      <c r="P18" s="20">
        <f t="shared" si="10"/>
        <v>1793.4507023049475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11.347826086956522</v>
      </c>
      <c r="E19" s="3">
        <v>12.98</v>
      </c>
      <c r="F19" s="3">
        <v>0.3</v>
      </c>
      <c r="G19" s="20">
        <f t="shared" si="0"/>
        <v>23.603093786392062</v>
      </c>
      <c r="H19" s="20">
        <f t="shared" si="8"/>
        <v>8534.6999999999989</v>
      </c>
      <c r="I19" s="20">
        <f t="shared" si="1"/>
        <v>8316.6258532248885</v>
      </c>
      <c r="J19" s="20">
        <f t="shared" si="2"/>
        <v>2627.5477113746133</v>
      </c>
      <c r="K19" s="20">
        <f t="shared" si="9"/>
        <v>5689.0781418502756</v>
      </c>
      <c r="L19" s="20">
        <f t="shared" si="3"/>
        <v>0</v>
      </c>
      <c r="M19" s="20">
        <f t="shared" si="4"/>
        <v>1481.8938581484088</v>
      </c>
      <c r="N19" s="20">
        <f t="shared" si="5"/>
        <v>1916.9868302811492</v>
      </c>
      <c r="O19" s="20">
        <f t="shared" si="6"/>
        <v>1444.0292889512502</v>
      </c>
      <c r="P19" s="20">
        <f t="shared" si="10"/>
        <v>1868.0049952555846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11.086956521739131</v>
      </c>
      <c r="E20" s="3">
        <v>12.98</v>
      </c>
      <c r="F20" s="3">
        <v>0.3</v>
      </c>
      <c r="G20" s="20">
        <f t="shared" si="0"/>
        <v>19.672665560223301</v>
      </c>
      <c r="H20" s="20">
        <f t="shared" si="8"/>
        <v>6949.9584782608708</v>
      </c>
      <c r="I20" s="20">
        <f t="shared" si="1"/>
        <v>6772.3768098637183</v>
      </c>
      <c r="J20" s="20">
        <f t="shared" si="2"/>
        <v>2139.6589796598523</v>
      </c>
      <c r="K20" s="20">
        <f t="shared" si="9"/>
        <v>4632.7178302038665</v>
      </c>
      <c r="L20" s="20">
        <f t="shared" si="3"/>
        <v>0</v>
      </c>
      <c r="M20" s="20">
        <f t="shared" si="4"/>
        <v>1206.7326072763249</v>
      </c>
      <c r="N20" s="20">
        <f t="shared" si="5"/>
        <v>1561.0365770123035</v>
      </c>
      <c r="O20" s="20">
        <f t="shared" si="6"/>
        <v>1175.8988130342909</v>
      </c>
      <c r="P20" s="20">
        <f t="shared" si="10"/>
        <v>1521.1497948621757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11.186335403726709</v>
      </c>
      <c r="E21" s="3">
        <v>12.98</v>
      </c>
      <c r="F21" s="3">
        <v>0.3</v>
      </c>
      <c r="G21" s="20">
        <f t="shared" si="0"/>
        <v>3.0684021922309683</v>
      </c>
      <c r="H21" s="20">
        <f t="shared" si="8"/>
        <v>1093.7215714285715</v>
      </c>
      <c r="I21" s="20">
        <f t="shared" si="1"/>
        <v>1065.775375487435</v>
      </c>
      <c r="J21" s="20">
        <f t="shared" si="2"/>
        <v>336.72016730385235</v>
      </c>
      <c r="K21" s="20">
        <f t="shared" si="9"/>
        <v>729.05520818358264</v>
      </c>
      <c r="L21" s="20">
        <f t="shared" si="3"/>
        <v>0</v>
      </c>
      <c r="M21" s="20">
        <f t="shared" si="4"/>
        <v>189.90465736633118</v>
      </c>
      <c r="N21" s="20">
        <f t="shared" si="5"/>
        <v>245.66180983783553</v>
      </c>
      <c r="O21" s="20">
        <f t="shared" si="6"/>
        <v>185.05231385996515</v>
      </c>
      <c r="P21" s="20">
        <f t="shared" si="10"/>
        <v>239.38478901980852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12.335403726708075</v>
      </c>
      <c r="E22" s="3">
        <v>14.04</v>
      </c>
      <c r="F22" s="3">
        <v>0.3</v>
      </c>
      <c r="G22" s="20">
        <f t="shared" si="0"/>
        <v>12.379827584824378</v>
      </c>
      <c r="H22" s="20">
        <f t="shared" si="8"/>
        <v>4844.4460993788816</v>
      </c>
      <c r="I22" s="20">
        <f t="shared" si="1"/>
        <v>4699.7260062702035</v>
      </c>
      <c r="J22" s="20">
        <f t="shared" si="2"/>
        <v>1498.0867807065499</v>
      </c>
      <c r="K22" s="20">
        <f t="shared" si="9"/>
        <v>3201.6392255636538</v>
      </c>
      <c r="L22" s="20">
        <f t="shared" si="3"/>
        <v>0</v>
      </c>
      <c r="M22" s="20">
        <f t="shared" si="4"/>
        <v>833.9645520894079</v>
      </c>
      <c r="N22" s="20">
        <f t="shared" si="5"/>
        <v>1175.2588973391285</v>
      </c>
      <c r="O22" s="20">
        <f t="shared" si="6"/>
        <v>809.05119251189285</v>
      </c>
      <c r="P22" s="20">
        <f t="shared" si="10"/>
        <v>1140.1499140703233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12.645962732919255</v>
      </c>
      <c r="E23" s="3">
        <v>14.04</v>
      </c>
      <c r="F23" s="3">
        <v>0.3</v>
      </c>
      <c r="G23" s="20">
        <f t="shared" si="0"/>
        <v>8.2360385014776671</v>
      </c>
      <c r="H23" s="20">
        <f t="shared" si="8"/>
        <v>3304.0486211180123</v>
      </c>
      <c r="I23" s="20">
        <f t="shared" si="1"/>
        <v>3205.3454434430446</v>
      </c>
      <c r="J23" s="20">
        <f t="shared" si="2"/>
        <v>1021.7373587339981</v>
      </c>
      <c r="K23" s="20">
        <f t="shared" si="9"/>
        <v>2183.6080847090466</v>
      </c>
      <c r="L23" s="20">
        <f t="shared" si="3"/>
        <v>0</v>
      </c>
      <c r="M23" s="20">
        <f t="shared" si="4"/>
        <v>568.78730238026458</v>
      </c>
      <c r="N23" s="20">
        <f t="shared" si="5"/>
        <v>801.55965399385627</v>
      </c>
      <c r="O23" s="20">
        <f t="shared" si="6"/>
        <v>551.79568978495467</v>
      </c>
      <c r="P23" s="20">
        <f t="shared" si="10"/>
        <v>777.6143390128467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11.180124223602485</v>
      </c>
      <c r="E24" s="3">
        <v>14.04</v>
      </c>
      <c r="F24" s="3">
        <v>0.3</v>
      </c>
      <c r="G24" s="20">
        <f t="shared" si="0"/>
        <v>11.245954950077765</v>
      </c>
      <c r="H24" s="20">
        <f t="shared" si="8"/>
        <v>3988.5875776397515</v>
      </c>
      <c r="I24" s="20">
        <f t="shared" si="1"/>
        <v>3869.434891498368</v>
      </c>
      <c r="J24" s="20">
        <f t="shared" si="2"/>
        <v>1233.4228106116348</v>
      </c>
      <c r="K24" s="20">
        <f t="shared" si="9"/>
        <v>2636.0120808867332</v>
      </c>
      <c r="L24" s="20">
        <f t="shared" si="3"/>
        <v>0</v>
      </c>
      <c r="M24" s="20">
        <f t="shared" si="4"/>
        <v>686.6297166733242</v>
      </c>
      <c r="N24" s="20">
        <f t="shared" si="5"/>
        <v>967.628278295521</v>
      </c>
      <c r="O24" s="20">
        <f t="shared" si="6"/>
        <v>666.11775008525763</v>
      </c>
      <c r="P24" s="20">
        <f t="shared" si="10"/>
        <v>938.72192829041478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9.6273291925465845</v>
      </c>
      <c r="E25" s="3">
        <v>14.04</v>
      </c>
      <c r="F25" s="3">
        <v>0.3</v>
      </c>
      <c r="G25" s="20">
        <f t="shared" si="0"/>
        <v>9.3699111362242782</v>
      </c>
      <c r="H25" s="20">
        <f t="shared" si="8"/>
        <v>2861.656211180124</v>
      </c>
      <c r="I25" s="20">
        <f t="shared" si="1"/>
        <v>2776.1688004769453</v>
      </c>
      <c r="J25" s="20">
        <f t="shared" si="2"/>
        <v>884.93281852085886</v>
      </c>
      <c r="K25" s="20">
        <f t="shared" si="9"/>
        <v>1891.2359819560866</v>
      </c>
      <c r="L25" s="20">
        <f t="shared" si="3"/>
        <v>0</v>
      </c>
      <c r="M25" s="20">
        <f t="shared" si="4"/>
        <v>492.63007399270805</v>
      </c>
      <c r="N25" s="20">
        <f t="shared" si="5"/>
        <v>694.23559563319805</v>
      </c>
      <c r="O25" s="20">
        <f t="shared" si="6"/>
        <v>477.91353701121483</v>
      </c>
      <c r="P25" s="20">
        <f t="shared" si="10"/>
        <v>673.49641555391577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9.8695652173913047</v>
      </c>
      <c r="E26" s="3">
        <v>14.04</v>
      </c>
      <c r="F26" s="3">
        <v>0.3</v>
      </c>
      <c r="G26" s="20">
        <f t="shared" si="0"/>
        <v>14.204331733462109</v>
      </c>
      <c r="H26" s="20">
        <f t="shared" si="8"/>
        <v>4447.2853043478262</v>
      </c>
      <c r="I26" s="20">
        <f t="shared" si="1"/>
        <v>4314.429755927421</v>
      </c>
      <c r="J26" s="20">
        <f t="shared" si="2"/>
        <v>1375.2695742302074</v>
      </c>
      <c r="K26" s="20">
        <f t="shared" si="9"/>
        <v>2939.1601816972134</v>
      </c>
      <c r="L26" s="20">
        <f t="shared" si="3"/>
        <v>0</v>
      </c>
      <c r="M26" s="20">
        <f t="shared" si="4"/>
        <v>765.59388230777608</v>
      </c>
      <c r="N26" s="20">
        <f t="shared" si="5"/>
        <v>1078.9079939625019</v>
      </c>
      <c r="O26" s="20">
        <f t="shared" si="6"/>
        <v>742.72298733688945</v>
      </c>
      <c r="P26" s="20">
        <f t="shared" si="10"/>
        <v>1046.6773401088096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10.801242236024844</v>
      </c>
      <c r="E27" s="3">
        <v>14.04</v>
      </c>
      <c r="F27" s="3">
        <v>0.3</v>
      </c>
      <c r="G27" s="20">
        <f t="shared" si="0"/>
        <v>4.3499477442097314</v>
      </c>
      <c r="H27" s="20">
        <f t="shared" si="8"/>
        <v>1490.5066211180122</v>
      </c>
      <c r="I27" s="20">
        <f t="shared" si="1"/>
        <v>1445.9801153911849</v>
      </c>
      <c r="J27" s="20">
        <f t="shared" si="2"/>
        <v>460.92127352573226</v>
      </c>
      <c r="K27" s="20">
        <f t="shared" si="9"/>
        <v>985.05884186545268</v>
      </c>
      <c r="L27" s="20">
        <f t="shared" si="3"/>
        <v>0</v>
      </c>
      <c r="M27" s="20">
        <f t="shared" si="4"/>
        <v>256.58860913456169</v>
      </c>
      <c r="N27" s="20">
        <f t="shared" si="5"/>
        <v>361.5957597786915</v>
      </c>
      <c r="O27" s="20">
        <f t="shared" si="6"/>
        <v>248.92343407784242</v>
      </c>
      <c r="P27" s="20">
        <f t="shared" si="10"/>
        <v>350.79366373935591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9.4844720496894421</v>
      </c>
      <c r="E28" s="3">
        <v>-1.54</v>
      </c>
      <c r="F28" s="3">
        <v>0.3</v>
      </c>
      <c r="G28" s="20">
        <f t="shared" si="0"/>
        <v>7.932865300103237</v>
      </c>
      <c r="H28" s="20">
        <f t="shared" si="8"/>
        <v>2459.4279316770185</v>
      </c>
      <c r="I28" s="20">
        <f t="shared" si="1"/>
        <v>2458.5396020710127</v>
      </c>
      <c r="J28" s="20">
        <f t="shared" si="2"/>
        <v>738.09497467737572</v>
      </c>
      <c r="K28" s="20">
        <f t="shared" si="9"/>
        <v>1720.4446273936369</v>
      </c>
      <c r="L28" s="20">
        <f t="shared" si="3"/>
        <v>0</v>
      </c>
      <c r="M28" s="20">
        <f t="shared" si="4"/>
        <v>448.14225838527</v>
      </c>
      <c r="N28" s="20">
        <f t="shared" si="5"/>
        <v>-66.096718236265716</v>
      </c>
      <c r="O28" s="20">
        <f t="shared" si="6"/>
        <v>447.98039227376552</v>
      </c>
      <c r="P28" s="20">
        <f t="shared" si="10"/>
        <v>-66.072844525264529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4.9378881987577641</v>
      </c>
      <c r="E29" s="3">
        <v>-1.54</v>
      </c>
      <c r="F29" s="3">
        <v>0.3</v>
      </c>
      <c r="G29" s="20">
        <f t="shared" si="0"/>
        <v>19.877179509842538</v>
      </c>
      <c r="H29" s="20">
        <f t="shared" si="8"/>
        <v>3208.3879192546588</v>
      </c>
      <c r="I29" s="20">
        <f t="shared" si="1"/>
        <v>3207.229070101359</v>
      </c>
      <c r="J29" s="20">
        <f t="shared" si="2"/>
        <v>962.86415613842519</v>
      </c>
      <c r="K29" s="20">
        <f t="shared" si="9"/>
        <v>2244.3649139629338</v>
      </c>
      <c r="L29" s="20">
        <f t="shared" si="3"/>
        <v>0</v>
      </c>
      <c r="M29" s="20">
        <f t="shared" si="4"/>
        <v>584.61327099363018</v>
      </c>
      <c r="N29" s="20">
        <f t="shared" si="5"/>
        <v>-86.224893830092128</v>
      </c>
      <c r="O29" s="20">
        <f t="shared" si="6"/>
        <v>584.4021124270389</v>
      </c>
      <c r="P29" s="20">
        <f t="shared" si="10"/>
        <v>-86.193749951071553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1.8012422360248446</v>
      </c>
      <c r="E30" s="3">
        <v>-1.54</v>
      </c>
      <c r="F30" s="3">
        <v>0.3</v>
      </c>
      <c r="G30" s="20">
        <f t="shared" si="0"/>
        <v>8.1929592443689163</v>
      </c>
      <c r="H30" s="20">
        <f t="shared" si="8"/>
        <v>482.39608695652169</v>
      </c>
      <c r="I30" s="20">
        <f t="shared" si="1"/>
        <v>482.22184858167623</v>
      </c>
      <c r="J30" s="20">
        <f t="shared" si="2"/>
        <v>144.77111648636728</v>
      </c>
      <c r="K30" s="20">
        <f t="shared" si="9"/>
        <v>337.45073209530892</v>
      </c>
      <c r="L30" s="20">
        <f t="shared" si="3"/>
        <v>0</v>
      </c>
      <c r="M30" s="20">
        <f t="shared" si="4"/>
        <v>87.899331816364267</v>
      </c>
      <c r="N30" s="20">
        <f t="shared" si="5"/>
        <v>-12.964314923471228</v>
      </c>
      <c r="O30" s="20">
        <f t="shared" si="6"/>
        <v>87.867583141074817</v>
      </c>
      <c r="P30" s="20">
        <f t="shared" si="10"/>
        <v>-12.959632296011495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0.96894409937888193</v>
      </c>
      <c r="E31" s="3">
        <v>-42.04</v>
      </c>
      <c r="F31" s="3">
        <v>0.3</v>
      </c>
      <c r="G31" s="20">
        <f t="shared" si="0"/>
        <v>4.5914949431503365</v>
      </c>
      <c r="H31" s="20">
        <f t="shared" si="8"/>
        <v>108.044049689441</v>
      </c>
      <c r="I31" s="20">
        <f t="shared" si="1"/>
        <v>80.241885051103836</v>
      </c>
      <c r="J31" s="20">
        <f t="shared" si="2"/>
        <v>43.643727957761172</v>
      </c>
      <c r="K31" s="20">
        <f t="shared" si="9"/>
        <v>36.598157093342664</v>
      </c>
      <c r="L31" s="20">
        <f t="shared" si="3"/>
        <v>0</v>
      </c>
      <c r="M31" s="20">
        <f t="shared" si="4"/>
        <v>9.5331058677524574</v>
      </c>
      <c r="N31" s="20">
        <f t="shared" si="5"/>
        <v>-72.351617512947385</v>
      </c>
      <c r="O31" s="20">
        <f t="shared" si="6"/>
        <v>7.0800232629095365</v>
      </c>
      <c r="P31" s="20">
        <f t="shared" si="10"/>
        <v>-53.733918641729069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11217.13</v>
      </c>
      <c r="N32" s="19">
        <f>ROUND(SUM(N13:N31),2)</f>
        <v>15676.45</v>
      </c>
      <c r="O32" s="19">
        <f>ROUND(SUM(O13:O31),2)</f>
        <v>10854.06</v>
      </c>
      <c r="P32" s="19">
        <f>ROUND(SUM(P13:P31),2)</f>
        <v>14840.93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FOS=Σ(c'l+N'tanφ)/Σ(Wsinα)=(0+11217.13)/15676.45=0.716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FOS=Σ((c*l+N'tanφ)cosα)/Σ(Nsinα)=(10854.06)/14840.93=0.731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0.954531948423607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0.97298259563685963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v>0</v>
      </c>
      <c r="E13" s="3">
        <v>46.45</v>
      </c>
      <c r="F13" s="3">
        <f>$B$8*D13/($B$4*D13+$B$5*(C13-D13))</f>
        <v>0</v>
      </c>
      <c r="G13" s="20">
        <f t="shared" ref="G13:G31" si="0">B13/COS(RADIANS(E13))</f>
        <v>20.160022623402828</v>
      </c>
      <c r="H13" s="20">
        <f>($B$4*D13+$B$5*(C13-D13))*B13</f>
        <v>1564.0139999999999</v>
      </c>
      <c r="I13" s="20">
        <f t="shared" ref="I13:I31" si="1">H13*COS(RADIANS(E13))</f>
        <v>1077.5858175268834</v>
      </c>
      <c r="J13" s="20">
        <f t="shared" ref="J13:J31" si="2">$B$8*D13*G13</f>
        <v>0</v>
      </c>
      <c r="K13" s="20">
        <f>I13-J13</f>
        <v>1077.5858175268834</v>
      </c>
      <c r="L13" s="20">
        <f t="shared" ref="L13:L31" si="3">$B$2*G13</f>
        <v>0</v>
      </c>
      <c r="M13" s="20">
        <f t="shared" ref="M13:M31" si="4">K13*TAN(RADIANS($B$3))</f>
        <v>280.69008102981803</v>
      </c>
      <c r="N13" s="20">
        <f t="shared" ref="N13:N31" si="5">H13*SIN(RADIANS(E13))</f>
        <v>1133.5557322253362</v>
      </c>
      <c r="O13" s="20">
        <f t="shared" ref="O13:O31" si="6">(L13+M13)*COS(RADIANS(E13))</f>
        <v>193.39190725799361</v>
      </c>
      <c r="P13" s="20">
        <f>I13*SIN(RADIANS(E13))</f>
        <v>781.0055283535338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v>1.77</v>
      </c>
      <c r="E14" s="3">
        <v>16.63</v>
      </c>
      <c r="F14" s="3">
        <f t="shared" ref="F14:F31" si="7">$B$8*D14/($B$4*D14+$B$5*(C14-D14))</f>
        <v>7.3053411027199866E-2</v>
      </c>
      <c r="G14" s="20">
        <f t="shared" si="0"/>
        <v>25.04767258221705</v>
      </c>
      <c r="H14" s="20">
        <f t="shared" ref="H14:H31" si="8">($B$4*D14+$B$5*(C14-D14))*B14</f>
        <v>5704.4400000000005</v>
      </c>
      <c r="I14" s="20">
        <f t="shared" si="1"/>
        <v>5465.8395725437085</v>
      </c>
      <c r="J14" s="20">
        <f t="shared" si="2"/>
        <v>434.92027241584225</v>
      </c>
      <c r="K14" s="20">
        <f t="shared" ref="K14:K31" si="9">I14-J14</f>
        <v>5030.9193001278663</v>
      </c>
      <c r="L14" s="20">
        <f t="shared" si="3"/>
        <v>0</v>
      </c>
      <c r="M14" s="20">
        <f t="shared" si="4"/>
        <v>1310.456321008639</v>
      </c>
      <c r="N14" s="20">
        <f t="shared" si="5"/>
        <v>1632.5542811236676</v>
      </c>
      <c r="O14" s="20">
        <f t="shared" si="6"/>
        <v>1255.6436771109977</v>
      </c>
      <c r="P14" s="20">
        <f t="shared" ref="P14:P31" si="10">I14*SIN(RADIANS(E14))</f>
        <v>1564.2691997972436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v>3.8</v>
      </c>
      <c r="E15" s="3">
        <v>16.63</v>
      </c>
      <c r="F15" s="3">
        <f t="shared" si="7"/>
        <v>0.14476893203883495</v>
      </c>
      <c r="G15" s="20">
        <f t="shared" si="0"/>
        <v>15.393882107820895</v>
      </c>
      <c r="H15" s="20">
        <f t="shared" si="8"/>
        <v>3798.125</v>
      </c>
      <c r="I15" s="20">
        <f t="shared" si="1"/>
        <v>3639.2602825987428</v>
      </c>
      <c r="J15" s="20">
        <f t="shared" si="2"/>
        <v>573.85313721534726</v>
      </c>
      <c r="K15" s="20">
        <f t="shared" si="9"/>
        <v>3065.4071453833958</v>
      </c>
      <c r="L15" s="20">
        <f t="shared" si="3"/>
        <v>0</v>
      </c>
      <c r="M15" s="20">
        <f t="shared" si="4"/>
        <v>798.47875318346303</v>
      </c>
      <c r="N15" s="20">
        <f t="shared" si="5"/>
        <v>1086.9857915926593</v>
      </c>
      <c r="O15" s="20">
        <f t="shared" si="6"/>
        <v>765.08066821380055</v>
      </c>
      <c r="P15" s="20">
        <f t="shared" si="10"/>
        <v>1041.5202814789718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v>4.7</v>
      </c>
      <c r="E16" s="3">
        <v>16.63</v>
      </c>
      <c r="F16" s="3">
        <f t="shared" si="7"/>
        <v>0.15749615713065757</v>
      </c>
      <c r="G16" s="20">
        <f t="shared" si="0"/>
        <v>9.6537904743961551</v>
      </c>
      <c r="H16" s="20">
        <f t="shared" si="8"/>
        <v>2707.9375</v>
      </c>
      <c r="I16" s="20">
        <f t="shared" si="1"/>
        <v>2594.6722110277396</v>
      </c>
      <c r="J16" s="20">
        <f t="shared" si="2"/>
        <v>445.1073174029836</v>
      </c>
      <c r="K16" s="20">
        <f t="shared" si="9"/>
        <v>2149.5648936247562</v>
      </c>
      <c r="L16" s="20">
        <f t="shared" si="3"/>
        <v>0</v>
      </c>
      <c r="M16" s="20">
        <f t="shared" si="4"/>
        <v>559.91971530873684</v>
      </c>
      <c r="N16" s="20">
        <f t="shared" si="5"/>
        <v>774.98491677365723</v>
      </c>
      <c r="O16" s="20">
        <f t="shared" si="6"/>
        <v>536.4998733235692</v>
      </c>
      <c r="P16" s="20">
        <f t="shared" si="10"/>
        <v>742.56951185847311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v>5.18</v>
      </c>
      <c r="E17" s="3">
        <v>16.63</v>
      </c>
      <c r="F17" s="3">
        <f t="shared" si="7"/>
        <v>0.15043606974747625</v>
      </c>
      <c r="G17" s="20">
        <f t="shared" si="0"/>
        <v>6.0010048894895016</v>
      </c>
      <c r="H17" s="20">
        <f t="shared" si="8"/>
        <v>1942.2925</v>
      </c>
      <c r="I17" s="20">
        <f t="shared" si="1"/>
        <v>1861.0519539086836</v>
      </c>
      <c r="J17" s="20">
        <f t="shared" si="2"/>
        <v>304.94586426332063</v>
      </c>
      <c r="K17" s="20">
        <f t="shared" si="9"/>
        <v>1556.106089645363</v>
      </c>
      <c r="L17" s="20">
        <f t="shared" si="3"/>
        <v>0</v>
      </c>
      <c r="M17" s="20">
        <f t="shared" si="4"/>
        <v>405.33527565905757</v>
      </c>
      <c r="N17" s="20">
        <f t="shared" si="5"/>
        <v>555.86489402454765</v>
      </c>
      <c r="O17" s="20">
        <f t="shared" si="6"/>
        <v>388.38125913239327</v>
      </c>
      <c r="P17" s="20">
        <f t="shared" si="10"/>
        <v>532.61465362896047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v>5.83</v>
      </c>
      <c r="E18" s="3">
        <v>16.63</v>
      </c>
      <c r="F18" s="3">
        <f t="shared" si="7"/>
        <v>0.15707207887617924</v>
      </c>
      <c r="G18" s="20">
        <f t="shared" si="0"/>
        <v>18.608333422538749</v>
      </c>
      <c r="H18" s="20">
        <f t="shared" si="8"/>
        <v>6492.1704499999987</v>
      </c>
      <c r="I18" s="20">
        <f t="shared" si="1"/>
        <v>6220.6215083880079</v>
      </c>
      <c r="J18" s="20">
        <f t="shared" si="2"/>
        <v>1064.2533876018629</v>
      </c>
      <c r="K18" s="20">
        <f t="shared" si="9"/>
        <v>5156.3681207861446</v>
      </c>
      <c r="L18" s="20">
        <f t="shared" si="3"/>
        <v>0</v>
      </c>
      <c r="M18" s="20">
        <f t="shared" si="4"/>
        <v>1343.1332911978729</v>
      </c>
      <c r="N18" s="20">
        <f t="shared" si="5"/>
        <v>1857.9949411216639</v>
      </c>
      <c r="O18" s="20">
        <f t="shared" si="6"/>
        <v>1286.9538629962285</v>
      </c>
      <c r="P18" s="20">
        <f t="shared" si="10"/>
        <v>1780.2803210777583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v>5.84</v>
      </c>
      <c r="E19" s="3">
        <v>12.98</v>
      </c>
      <c r="F19" s="3">
        <f t="shared" si="7"/>
        <v>0.15554517810599477</v>
      </c>
      <c r="G19" s="20">
        <f t="shared" si="0"/>
        <v>23.603093786392062</v>
      </c>
      <c r="H19" s="20">
        <f t="shared" si="8"/>
        <v>8471.36</v>
      </c>
      <c r="I19" s="20">
        <f t="shared" si="1"/>
        <v>8254.9042834516986</v>
      </c>
      <c r="J19" s="20">
        <f t="shared" si="2"/>
        <v>1352.2306842599157</v>
      </c>
      <c r="K19" s="20">
        <f t="shared" si="9"/>
        <v>6902.6735991917831</v>
      </c>
      <c r="L19" s="20">
        <f t="shared" si="3"/>
        <v>0</v>
      </c>
      <c r="M19" s="20">
        <f t="shared" si="4"/>
        <v>1798.0117967088877</v>
      </c>
      <c r="N19" s="20">
        <f t="shared" si="5"/>
        <v>1902.7599745240627</v>
      </c>
      <c r="O19" s="20">
        <f t="shared" si="6"/>
        <v>1752.069948904176</v>
      </c>
      <c r="P19" s="20">
        <f t="shared" si="10"/>
        <v>1854.1416566028511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v>4.53</v>
      </c>
      <c r="E20" s="3">
        <v>12.98</v>
      </c>
      <c r="F20" s="3">
        <f t="shared" si="7"/>
        <v>0.12369504404826522</v>
      </c>
      <c r="G20" s="20">
        <f t="shared" si="0"/>
        <v>19.672665560223301</v>
      </c>
      <c r="H20" s="20">
        <f t="shared" si="8"/>
        <v>6887.1100500000002</v>
      </c>
      <c r="I20" s="20">
        <f t="shared" si="1"/>
        <v>6711.1342514482021</v>
      </c>
      <c r="J20" s="20">
        <f t="shared" si="2"/>
        <v>874.23948663043143</v>
      </c>
      <c r="K20" s="20">
        <f t="shared" si="9"/>
        <v>5836.8947648177709</v>
      </c>
      <c r="L20" s="20">
        <f t="shared" si="3"/>
        <v>0</v>
      </c>
      <c r="M20" s="20">
        <f t="shared" si="4"/>
        <v>1520.3972044280802</v>
      </c>
      <c r="N20" s="20">
        <f t="shared" si="5"/>
        <v>1546.9201336364429</v>
      </c>
      <c r="O20" s="20">
        <f t="shared" si="6"/>
        <v>1481.54881806243</v>
      </c>
      <c r="P20" s="20">
        <f t="shared" si="10"/>
        <v>1507.3940473918174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v>3.87</v>
      </c>
      <c r="E21" s="3">
        <v>12.98</v>
      </c>
      <c r="F21" s="3">
        <f t="shared" si="7"/>
        <v>0.10483576566749969</v>
      </c>
      <c r="G21" s="20">
        <f t="shared" si="0"/>
        <v>3.0684021922309683</v>
      </c>
      <c r="H21" s="20">
        <f t="shared" si="8"/>
        <v>1082.7836500000001</v>
      </c>
      <c r="I21" s="20">
        <f t="shared" si="1"/>
        <v>1055.1169340503136</v>
      </c>
      <c r="J21" s="20">
        <f t="shared" si="2"/>
        <v>116.49096870739105</v>
      </c>
      <c r="K21" s="20">
        <f t="shared" si="9"/>
        <v>938.62596534292254</v>
      </c>
      <c r="L21" s="20">
        <f t="shared" si="3"/>
        <v>0</v>
      </c>
      <c r="M21" s="20">
        <f t="shared" si="4"/>
        <v>244.49375073760496</v>
      </c>
      <c r="N21" s="20">
        <f t="shared" si="5"/>
        <v>243.20503322832127</v>
      </c>
      <c r="O21" s="20">
        <f t="shared" si="6"/>
        <v>238.24657554879346</v>
      </c>
      <c r="P21" s="20">
        <f t="shared" si="10"/>
        <v>236.99078666866734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v>3.14</v>
      </c>
      <c r="E22" s="3">
        <v>14.04</v>
      </c>
      <c r="F22" s="3">
        <f t="shared" si="7"/>
        <v>7.7246031547007057E-2</v>
      </c>
      <c r="G22" s="20">
        <f t="shared" si="0"/>
        <v>12.379827584824378</v>
      </c>
      <c r="H22" s="20">
        <f t="shared" si="8"/>
        <v>4789.2276999999995</v>
      </c>
      <c r="I22" s="20">
        <f t="shared" si="1"/>
        <v>4646.1571684171367</v>
      </c>
      <c r="J22" s="20">
        <f t="shared" si="2"/>
        <v>381.34078102637926</v>
      </c>
      <c r="K22" s="20">
        <f t="shared" si="9"/>
        <v>4264.8163873907579</v>
      </c>
      <c r="L22" s="20">
        <f t="shared" si="3"/>
        <v>0</v>
      </c>
      <c r="M22" s="20">
        <f t="shared" si="4"/>
        <v>1110.9014594321559</v>
      </c>
      <c r="N22" s="20">
        <f t="shared" si="5"/>
        <v>1161.862956124058</v>
      </c>
      <c r="O22" s="20">
        <f t="shared" si="6"/>
        <v>1077.7150518748088</v>
      </c>
      <c r="P22" s="20">
        <f t="shared" si="10"/>
        <v>1127.1541552125655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v>1.65</v>
      </c>
      <c r="E23" s="3">
        <v>14.04</v>
      </c>
      <c r="F23" s="3">
        <f t="shared" si="7"/>
        <v>3.9670363335579918E-2</v>
      </c>
      <c r="G23" s="20">
        <f t="shared" si="0"/>
        <v>8.2360385014776671</v>
      </c>
      <c r="H23" s="20">
        <f t="shared" si="8"/>
        <v>3260.1197500000003</v>
      </c>
      <c r="I23" s="20">
        <f t="shared" si="1"/>
        <v>3162.7288772176748</v>
      </c>
      <c r="J23" s="20">
        <f t="shared" si="2"/>
        <v>133.31263720416825</v>
      </c>
      <c r="K23" s="20">
        <f t="shared" si="9"/>
        <v>3029.4162400135065</v>
      </c>
      <c r="L23" s="20">
        <f t="shared" si="3"/>
        <v>0</v>
      </c>
      <c r="M23" s="20">
        <f t="shared" si="4"/>
        <v>789.10382454177386</v>
      </c>
      <c r="N23" s="20">
        <f t="shared" si="5"/>
        <v>790.90254365091596</v>
      </c>
      <c r="O23" s="20">
        <f t="shared" si="6"/>
        <v>765.53060758003664</v>
      </c>
      <c r="P23" s="20">
        <f t="shared" si="10"/>
        <v>767.27559282743039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v>1.0900000000000001</v>
      </c>
      <c r="E24" s="3">
        <v>14.04</v>
      </c>
      <c r="F24" s="3">
        <f t="shared" si="7"/>
        <v>2.9657601686335966E-2</v>
      </c>
      <c r="G24" s="20">
        <f t="shared" si="0"/>
        <v>11.245954950077765</v>
      </c>
      <c r="H24" s="20">
        <f t="shared" si="8"/>
        <v>3933.5459500000002</v>
      </c>
      <c r="I24" s="20">
        <f t="shared" si="1"/>
        <v>3816.0375446109401</v>
      </c>
      <c r="J24" s="20">
        <f t="shared" si="2"/>
        <v>120.25187168568655</v>
      </c>
      <c r="K24" s="20">
        <f t="shared" si="9"/>
        <v>3695.7856729252535</v>
      </c>
      <c r="L24" s="20">
        <f t="shared" si="3"/>
        <v>0</v>
      </c>
      <c r="M24" s="20">
        <f t="shared" si="4"/>
        <v>962.68006049211931</v>
      </c>
      <c r="N24" s="20">
        <f t="shared" si="5"/>
        <v>954.27522176839011</v>
      </c>
      <c r="O24" s="20">
        <f t="shared" si="6"/>
        <v>933.92153059410884</v>
      </c>
      <c r="P24" s="20">
        <f t="shared" si="10"/>
        <v>925.76777300900926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v>1.18</v>
      </c>
      <c r="E25" s="3">
        <v>14.04</v>
      </c>
      <c r="F25" s="3">
        <f t="shared" si="7"/>
        <v>3.7270356418429441E-2</v>
      </c>
      <c r="G25" s="20">
        <f t="shared" si="0"/>
        <v>9.3699111362242782</v>
      </c>
      <c r="H25" s="20">
        <f t="shared" si="8"/>
        <v>2823.2630999999997</v>
      </c>
      <c r="I25" s="20">
        <f t="shared" si="1"/>
        <v>2738.9226221991048</v>
      </c>
      <c r="J25" s="20">
        <f t="shared" si="2"/>
        <v>108.464217330705</v>
      </c>
      <c r="K25" s="20">
        <f t="shared" si="9"/>
        <v>2630.4584048683996</v>
      </c>
      <c r="L25" s="20">
        <f t="shared" si="3"/>
        <v>0</v>
      </c>
      <c r="M25" s="20">
        <f t="shared" si="4"/>
        <v>685.18309242656392</v>
      </c>
      <c r="N25" s="20">
        <f t="shared" si="5"/>
        <v>684.92145639305727</v>
      </c>
      <c r="O25" s="20">
        <f t="shared" si="6"/>
        <v>664.71434142834801</v>
      </c>
      <c r="P25" s="20">
        <f t="shared" si="10"/>
        <v>664.46052135364312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v>1.6</v>
      </c>
      <c r="E26" s="3">
        <v>14.04</v>
      </c>
      <c r="F26" s="3">
        <f t="shared" si="7"/>
        <v>4.926553672316384E-2</v>
      </c>
      <c r="G26" s="20">
        <f t="shared" si="0"/>
        <v>14.204331733462109</v>
      </c>
      <c r="H26" s="20">
        <f t="shared" si="8"/>
        <v>4390.308</v>
      </c>
      <c r="I26" s="20">
        <f t="shared" si="1"/>
        <v>4259.1545575832833</v>
      </c>
      <c r="J26" s="20">
        <f t="shared" si="2"/>
        <v>222.95119088842128</v>
      </c>
      <c r="K26" s="20">
        <f t="shared" si="9"/>
        <v>4036.2033666948619</v>
      </c>
      <c r="L26" s="20">
        <f t="shared" si="3"/>
        <v>0</v>
      </c>
      <c r="M26" s="20">
        <f t="shared" si="4"/>
        <v>1051.352227937188</v>
      </c>
      <c r="N26" s="20">
        <f t="shared" si="5"/>
        <v>1065.0853437549235</v>
      </c>
      <c r="O26" s="20">
        <f t="shared" si="6"/>
        <v>1019.9447586009941</v>
      </c>
      <c r="P26" s="20">
        <f t="shared" si="10"/>
        <v>1033.2676195084582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v>1.79</v>
      </c>
      <c r="E27" s="3">
        <v>14.04</v>
      </c>
      <c r="F27" s="3">
        <f t="shared" si="7"/>
        <v>5.0358909648833515E-2</v>
      </c>
      <c r="G27" s="20">
        <f t="shared" si="0"/>
        <v>4.3499477442097314</v>
      </c>
      <c r="H27" s="20">
        <f t="shared" si="8"/>
        <v>1471.4929</v>
      </c>
      <c r="I27" s="20">
        <f t="shared" si="1"/>
        <v>1427.5343988363556</v>
      </c>
      <c r="J27" s="20">
        <f t="shared" si="2"/>
        <v>76.384647393548477</v>
      </c>
      <c r="K27" s="20">
        <f t="shared" si="9"/>
        <v>1351.1497514428072</v>
      </c>
      <c r="L27" s="20">
        <f t="shared" si="3"/>
        <v>0</v>
      </c>
      <c r="M27" s="20">
        <f t="shared" si="4"/>
        <v>351.94814839555778</v>
      </c>
      <c r="N27" s="20">
        <f t="shared" si="5"/>
        <v>356.98304566090331</v>
      </c>
      <c r="O27" s="20">
        <f t="shared" si="6"/>
        <v>341.43425934397715</v>
      </c>
      <c r="P27" s="20">
        <f t="shared" si="10"/>
        <v>346.3187470916842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v>0.01</v>
      </c>
      <c r="E28" s="3">
        <v>-1.54</v>
      </c>
      <c r="F28" s="3">
        <f t="shared" si="7"/>
        <v>3.212128157692245E-4</v>
      </c>
      <c r="G28" s="20">
        <f t="shared" si="0"/>
        <v>7.932865300103237</v>
      </c>
      <c r="H28" s="20">
        <f t="shared" si="8"/>
        <v>2421.8616499999998</v>
      </c>
      <c r="I28" s="20">
        <f t="shared" si="1"/>
        <v>2420.9868890941666</v>
      </c>
      <c r="J28" s="20">
        <f t="shared" si="2"/>
        <v>0.77821408594012764</v>
      </c>
      <c r="K28" s="20">
        <f t="shared" si="9"/>
        <v>2420.2086750082267</v>
      </c>
      <c r="L28" s="20">
        <f t="shared" si="3"/>
        <v>0</v>
      </c>
      <c r="M28" s="20">
        <f t="shared" si="4"/>
        <v>630.41713991394465</v>
      </c>
      <c r="N28" s="20">
        <f t="shared" si="5"/>
        <v>-65.087130639406553</v>
      </c>
      <c r="O28" s="20">
        <f t="shared" si="6"/>
        <v>630.18943728346449</v>
      </c>
      <c r="P28" s="20">
        <f t="shared" si="10"/>
        <v>-65.063621584974726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v>0</v>
      </c>
      <c r="E29" s="3">
        <v>-1.54</v>
      </c>
      <c r="F29" s="3">
        <f t="shared" si="7"/>
        <v>0</v>
      </c>
      <c r="G29" s="20">
        <f t="shared" si="0"/>
        <v>19.877179509842538</v>
      </c>
      <c r="H29" s="20">
        <f t="shared" si="8"/>
        <v>3159.3300000000004</v>
      </c>
      <c r="I29" s="20">
        <f t="shared" si="1"/>
        <v>3158.1888702527144</v>
      </c>
      <c r="J29" s="20">
        <f t="shared" si="2"/>
        <v>0</v>
      </c>
      <c r="K29" s="20">
        <f t="shared" si="9"/>
        <v>3158.1888702527144</v>
      </c>
      <c r="L29" s="20">
        <f t="shared" si="3"/>
        <v>0</v>
      </c>
      <c r="M29" s="20">
        <f t="shared" si="4"/>
        <v>822.64658227704297</v>
      </c>
      <c r="N29" s="20">
        <f t="shared" si="5"/>
        <v>-84.906470377032619</v>
      </c>
      <c r="O29" s="20">
        <f t="shared" si="6"/>
        <v>822.34944760401436</v>
      </c>
      <c r="P29" s="20">
        <f t="shared" si="10"/>
        <v>-84.875802704113269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v>0</v>
      </c>
      <c r="E30" s="3">
        <v>-1.54</v>
      </c>
      <c r="F30" s="3">
        <f t="shared" si="7"/>
        <v>0</v>
      </c>
      <c r="G30" s="20">
        <f t="shared" si="0"/>
        <v>8.1929592443689163</v>
      </c>
      <c r="H30" s="20">
        <f t="shared" si="8"/>
        <v>475.02</v>
      </c>
      <c r="I30" s="20">
        <f t="shared" si="1"/>
        <v>474.84842582048856</v>
      </c>
      <c r="J30" s="20">
        <f t="shared" si="2"/>
        <v>0</v>
      </c>
      <c r="K30" s="20">
        <f t="shared" si="9"/>
        <v>474.84842582048856</v>
      </c>
      <c r="L30" s="20">
        <f t="shared" si="3"/>
        <v>0</v>
      </c>
      <c r="M30" s="20">
        <f t="shared" si="4"/>
        <v>123.68875030884423</v>
      </c>
      <c r="N30" s="20">
        <f t="shared" si="5"/>
        <v>-12.766083808433443</v>
      </c>
      <c r="O30" s="20">
        <f t="shared" si="6"/>
        <v>123.64407472497612</v>
      </c>
      <c r="P30" s="20">
        <f t="shared" si="10"/>
        <v>-12.761472780781963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v>0</v>
      </c>
      <c r="E31" s="3">
        <v>-42.04</v>
      </c>
      <c r="F31" s="3">
        <f t="shared" si="7"/>
        <v>0</v>
      </c>
      <c r="G31" s="20">
        <f t="shared" si="0"/>
        <v>4.5914949431503365</v>
      </c>
      <c r="H31" s="20">
        <f t="shared" si="8"/>
        <v>106.39200000000001</v>
      </c>
      <c r="I31" s="20">
        <f t="shared" si="1"/>
        <v>79.014944912707747</v>
      </c>
      <c r="J31" s="20">
        <f t="shared" si="2"/>
        <v>0</v>
      </c>
      <c r="K31" s="20">
        <f t="shared" si="9"/>
        <v>79.014944912707747</v>
      </c>
      <c r="L31" s="20">
        <f t="shared" si="3"/>
        <v>0</v>
      </c>
      <c r="M31" s="20">
        <f t="shared" si="4"/>
        <v>20.58185151417069</v>
      </c>
      <c r="N31" s="20">
        <f t="shared" si="5"/>
        <v>-71.245323667183669</v>
      </c>
      <c r="O31" s="20">
        <f t="shared" si="6"/>
        <v>15.285678092278815</v>
      </c>
      <c r="P31" s="20">
        <f t="shared" si="10"/>
        <v>-52.912299090632295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14809.42</v>
      </c>
      <c r="N32" s="19">
        <f>ROUND(SUM(N13:N31),2)</f>
        <v>15514.85</v>
      </c>
      <c r="O32" s="19">
        <f>ROUND(SUM(O13:O31),2)</f>
        <v>14292.55</v>
      </c>
      <c r="P32" s="19">
        <f>ROUND(SUM(P13:P31),2)</f>
        <v>14689.42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FOS=Σ(c'l+N'tanφ)/Σ(Wsinα)=(0+14809.42)/15514.85=0.955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FOS=Σ((c*l+N'tanφ)cosα)/Σ(Nsinα)=(14292.55)/14689.42=0.973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1.0819200932838844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1.1030750629019688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0</v>
      </c>
      <c r="E13" s="3">
        <v>46.45</v>
      </c>
      <c r="F13" s="3">
        <v>0</v>
      </c>
      <c r="G13" s="20">
        <f t="shared" ref="G13:G31" si="0">B13/COS(RADIANS(E13))</f>
        <v>20.160022623402828</v>
      </c>
      <c r="H13" s="20">
        <f>($B$4*D13+$B$5*(C13-D13))*B13</f>
        <v>1564.0139999999999</v>
      </c>
      <c r="I13" s="20">
        <f t="shared" ref="I13:I31" si="1">H13*COS(RADIANS(E13))</f>
        <v>1077.5858175268834</v>
      </c>
      <c r="J13" s="20">
        <f t="shared" ref="J13:J31" si="2">$B$8*D13*G13</f>
        <v>0</v>
      </c>
      <c r="K13" s="20">
        <f>I13-J13</f>
        <v>1077.5858175268834</v>
      </c>
      <c r="L13" s="20">
        <f t="shared" ref="L13:L31" si="3">$B$2*G13</f>
        <v>0</v>
      </c>
      <c r="M13" s="20">
        <f t="shared" ref="M13:M31" si="4">K13*TAN(RADIANS($B$3))</f>
        <v>286.72341653899906</v>
      </c>
      <c r="N13" s="20">
        <f t="shared" ref="N13:N31" si="5">H13*SIN(RADIANS(E13))</f>
        <v>1133.5557322253362</v>
      </c>
      <c r="O13" s="20">
        <f t="shared" ref="O13:O31" si="6">(L13+M13)*COS(RADIANS(E13))</f>
        <v>197.54879893356355</v>
      </c>
      <c r="P13" s="20">
        <f>I13*SIN(RADIANS(E13))</f>
        <v>781.0055283535338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0</v>
      </c>
      <c r="E14" s="3">
        <v>16.63</v>
      </c>
      <c r="F14" s="3">
        <v>0</v>
      </c>
      <c r="G14" s="20">
        <f t="shared" si="0"/>
        <v>25.04767258221705</v>
      </c>
      <c r="H14" s="20">
        <f t="shared" ref="H14:H31" si="8">($B$4*D14+$B$5*(C14-D14))*B14</f>
        <v>5683.2000000000007</v>
      </c>
      <c r="I14" s="20">
        <f t="shared" si="1"/>
        <v>5445.487981060438</v>
      </c>
      <c r="J14" s="20">
        <f t="shared" si="2"/>
        <v>0</v>
      </c>
      <c r="K14" s="20">
        <f t="shared" ref="K14:K31" si="9">I14-J14</f>
        <v>5445.487981060438</v>
      </c>
      <c r="L14" s="20">
        <f t="shared" si="3"/>
        <v>0</v>
      </c>
      <c r="M14" s="20">
        <f t="shared" si="4"/>
        <v>1448.9323200588178</v>
      </c>
      <c r="N14" s="20">
        <f t="shared" si="5"/>
        <v>1626.4756032988387</v>
      </c>
      <c r="O14" s="20">
        <f t="shared" si="6"/>
        <v>1388.3276207506876</v>
      </c>
      <c r="P14" s="20">
        <f t="shared" ref="P14:P31" si="10">I14*SIN(RADIANS(E14))</f>
        <v>1558.4447756988757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0</v>
      </c>
      <c r="E15" s="3">
        <v>16.63</v>
      </c>
      <c r="F15" s="3">
        <v>0</v>
      </c>
      <c r="G15" s="20">
        <f t="shared" si="0"/>
        <v>15.393882107820895</v>
      </c>
      <c r="H15" s="20">
        <f t="shared" si="8"/>
        <v>3770.1</v>
      </c>
      <c r="I15" s="20">
        <f t="shared" si="1"/>
        <v>3612.4074882805385</v>
      </c>
      <c r="J15" s="20">
        <f t="shared" si="2"/>
        <v>0</v>
      </c>
      <c r="K15" s="20">
        <f t="shared" si="9"/>
        <v>3612.4074882805385</v>
      </c>
      <c r="L15" s="20">
        <f t="shared" si="3"/>
        <v>0</v>
      </c>
      <c r="M15" s="20">
        <f t="shared" si="4"/>
        <v>961.18731345962635</v>
      </c>
      <c r="N15" s="20">
        <f t="shared" si="5"/>
        <v>1078.9653139071213</v>
      </c>
      <c r="O15" s="20">
        <f t="shared" si="6"/>
        <v>920.98359427649325</v>
      </c>
      <c r="P15" s="20">
        <f t="shared" si="10"/>
        <v>1033.835277460292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0</v>
      </c>
      <c r="E16" s="3">
        <v>16.63</v>
      </c>
      <c r="F16" s="3">
        <v>0</v>
      </c>
      <c r="G16" s="20">
        <f t="shared" si="0"/>
        <v>9.6537904743961551</v>
      </c>
      <c r="H16" s="20">
        <f t="shared" si="8"/>
        <v>2686.2</v>
      </c>
      <c r="I16" s="20">
        <f t="shared" si="1"/>
        <v>2573.8439285480972</v>
      </c>
      <c r="J16" s="20">
        <f t="shared" si="2"/>
        <v>0</v>
      </c>
      <c r="K16" s="20">
        <f t="shared" si="9"/>
        <v>2573.8439285480972</v>
      </c>
      <c r="L16" s="20">
        <f t="shared" si="3"/>
        <v>0</v>
      </c>
      <c r="M16" s="20">
        <f t="shared" si="4"/>
        <v>684.84691690280044</v>
      </c>
      <c r="N16" s="20">
        <f t="shared" si="5"/>
        <v>768.76385937171665</v>
      </c>
      <c r="O16" s="20">
        <f t="shared" si="6"/>
        <v>656.20172699544207</v>
      </c>
      <c r="P16" s="20">
        <f t="shared" si="10"/>
        <v>736.60866351392156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0</v>
      </c>
      <c r="E17" s="3">
        <v>16.63</v>
      </c>
      <c r="F17" s="3">
        <v>0</v>
      </c>
      <c r="G17" s="20">
        <f t="shared" si="0"/>
        <v>6.0010048894895016</v>
      </c>
      <c r="H17" s="20">
        <f t="shared" si="8"/>
        <v>1927.4000000000003</v>
      </c>
      <c r="I17" s="20">
        <f t="shared" si="1"/>
        <v>1846.7823646353972</v>
      </c>
      <c r="J17" s="20">
        <f t="shared" si="2"/>
        <v>0</v>
      </c>
      <c r="K17" s="20">
        <f t="shared" si="9"/>
        <v>1846.7823646353972</v>
      </c>
      <c r="L17" s="20">
        <f t="shared" si="3"/>
        <v>0</v>
      </c>
      <c r="M17" s="20">
        <f t="shared" si="4"/>
        <v>491.39079280710968</v>
      </c>
      <c r="N17" s="20">
        <f t="shared" si="5"/>
        <v>551.60280788960131</v>
      </c>
      <c r="O17" s="20">
        <f t="shared" si="6"/>
        <v>470.83731986114788</v>
      </c>
      <c r="P17" s="20">
        <f t="shared" si="10"/>
        <v>528.53083838014027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0</v>
      </c>
      <c r="E18" s="3">
        <v>16.63</v>
      </c>
      <c r="F18" s="3">
        <v>0</v>
      </c>
      <c r="G18" s="20">
        <f t="shared" si="0"/>
        <v>18.608333422538749</v>
      </c>
      <c r="H18" s="20">
        <f t="shared" si="8"/>
        <v>6440.195999999999</v>
      </c>
      <c r="I18" s="20">
        <f t="shared" si="1"/>
        <v>6170.8210011390593</v>
      </c>
      <c r="J18" s="20">
        <f t="shared" si="2"/>
        <v>0</v>
      </c>
      <c r="K18" s="20">
        <f t="shared" si="9"/>
        <v>6170.8210011390593</v>
      </c>
      <c r="L18" s="20">
        <f t="shared" si="3"/>
        <v>0</v>
      </c>
      <c r="M18" s="20">
        <f t="shared" si="4"/>
        <v>1641.9285142021249</v>
      </c>
      <c r="N18" s="20">
        <f t="shared" si="5"/>
        <v>1843.1203678319901</v>
      </c>
      <c r="O18" s="20">
        <f t="shared" si="6"/>
        <v>1573.2513354884736</v>
      </c>
      <c r="P18" s="20">
        <f t="shared" si="10"/>
        <v>1766.0279086917219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0</v>
      </c>
      <c r="E19" s="3">
        <v>12.98</v>
      </c>
      <c r="F19" s="3">
        <v>0</v>
      </c>
      <c r="G19" s="20">
        <f t="shared" si="0"/>
        <v>23.603093786392062</v>
      </c>
      <c r="H19" s="20">
        <f t="shared" si="8"/>
        <v>8404.1999999999989</v>
      </c>
      <c r="I19" s="20">
        <f t="shared" si="1"/>
        <v>8189.460320300961</v>
      </c>
      <c r="J19" s="20">
        <f t="shared" si="2"/>
        <v>0</v>
      </c>
      <c r="K19" s="20">
        <f t="shared" si="9"/>
        <v>8189.460320300961</v>
      </c>
      <c r="L19" s="20">
        <f t="shared" si="3"/>
        <v>0</v>
      </c>
      <c r="M19" s="20">
        <f t="shared" si="4"/>
        <v>2179.0469069426827</v>
      </c>
      <c r="N19" s="20">
        <f t="shared" si="5"/>
        <v>1887.6751050474925</v>
      </c>
      <c r="O19" s="20">
        <f t="shared" si="6"/>
        <v>2123.3690512460012</v>
      </c>
      <c r="P19" s="20">
        <f t="shared" si="10"/>
        <v>1839.4422277440315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0</v>
      </c>
      <c r="E20" s="3">
        <v>12.98</v>
      </c>
      <c r="F20" s="3">
        <v>0</v>
      </c>
      <c r="G20" s="20">
        <f t="shared" si="0"/>
        <v>19.672665560223301</v>
      </c>
      <c r="H20" s="20">
        <f t="shared" si="8"/>
        <v>6843.6900000000005</v>
      </c>
      <c r="I20" s="20">
        <f t="shared" si="1"/>
        <v>6668.823647633385</v>
      </c>
      <c r="J20" s="20">
        <f t="shared" si="2"/>
        <v>0</v>
      </c>
      <c r="K20" s="20">
        <f t="shared" si="9"/>
        <v>6668.823647633385</v>
      </c>
      <c r="L20" s="20">
        <f t="shared" si="3"/>
        <v>0</v>
      </c>
      <c r="M20" s="20">
        <f t="shared" si="4"/>
        <v>1774.4367728724412</v>
      </c>
      <c r="N20" s="20">
        <f t="shared" si="5"/>
        <v>1537.1675162017177</v>
      </c>
      <c r="O20" s="20">
        <f t="shared" si="6"/>
        <v>1729.0973016255859</v>
      </c>
      <c r="P20" s="20">
        <f t="shared" si="10"/>
        <v>1497.8906236869129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0</v>
      </c>
      <c r="E21" s="3">
        <v>12.98</v>
      </c>
      <c r="F21" s="3">
        <v>0</v>
      </c>
      <c r="G21" s="20">
        <f t="shared" si="0"/>
        <v>3.0684021922309683</v>
      </c>
      <c r="H21" s="20">
        <f t="shared" si="8"/>
        <v>1076.9980000000003</v>
      </c>
      <c r="I21" s="20">
        <f t="shared" si="1"/>
        <v>1049.4791159234071</v>
      </c>
      <c r="J21" s="20">
        <f t="shared" si="2"/>
        <v>0</v>
      </c>
      <c r="K21" s="20">
        <f t="shared" si="9"/>
        <v>1049.4791159234071</v>
      </c>
      <c r="L21" s="20">
        <f t="shared" si="3"/>
        <v>0</v>
      </c>
      <c r="M21" s="20">
        <f t="shared" si="4"/>
        <v>279.24480149014255</v>
      </c>
      <c r="N21" s="20">
        <f t="shared" si="5"/>
        <v>241.90551305132433</v>
      </c>
      <c r="O21" s="20">
        <f t="shared" si="6"/>
        <v>272.10968580636364</v>
      </c>
      <c r="P21" s="20">
        <f t="shared" si="10"/>
        <v>235.72447114488793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0</v>
      </c>
      <c r="E22" s="3">
        <v>14.04</v>
      </c>
      <c r="F22" s="3">
        <v>0</v>
      </c>
      <c r="G22" s="20">
        <f t="shared" si="0"/>
        <v>12.379827584824378</v>
      </c>
      <c r="H22" s="20">
        <f t="shared" si="8"/>
        <v>4770.3719999999994</v>
      </c>
      <c r="I22" s="20">
        <f t="shared" si="1"/>
        <v>4627.8647523516984</v>
      </c>
      <c r="J22" s="20">
        <f t="shared" si="2"/>
        <v>0</v>
      </c>
      <c r="K22" s="20">
        <f t="shared" si="9"/>
        <v>4627.8647523516984</v>
      </c>
      <c r="L22" s="20">
        <f t="shared" si="3"/>
        <v>0</v>
      </c>
      <c r="M22" s="20">
        <f t="shared" si="4"/>
        <v>1231.3796001139224</v>
      </c>
      <c r="N22" s="20">
        <f t="shared" si="5"/>
        <v>1157.288577807949</v>
      </c>
      <c r="O22" s="20">
        <f t="shared" si="6"/>
        <v>1194.5941004458671</v>
      </c>
      <c r="P22" s="20">
        <f t="shared" si="10"/>
        <v>1122.7164291457007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0</v>
      </c>
      <c r="E23" s="3">
        <v>14.04</v>
      </c>
      <c r="F23" s="3">
        <v>0</v>
      </c>
      <c r="G23" s="20">
        <f t="shared" si="0"/>
        <v>8.2360385014776671</v>
      </c>
      <c r="H23" s="20">
        <f t="shared" si="8"/>
        <v>3253.5279999999998</v>
      </c>
      <c r="I23" s="20">
        <f t="shared" si="1"/>
        <v>3156.3340452252605</v>
      </c>
      <c r="J23" s="20">
        <f t="shared" si="2"/>
        <v>0</v>
      </c>
      <c r="K23" s="20">
        <f t="shared" si="9"/>
        <v>3156.3340452252605</v>
      </c>
      <c r="L23" s="20">
        <f t="shared" si="3"/>
        <v>0</v>
      </c>
      <c r="M23" s="20">
        <f t="shared" si="4"/>
        <v>839.83555320202481</v>
      </c>
      <c r="N23" s="20">
        <f t="shared" si="5"/>
        <v>789.30339017132019</v>
      </c>
      <c r="O23" s="20">
        <f t="shared" si="6"/>
        <v>814.74680683926556</v>
      </c>
      <c r="P23" s="20">
        <f t="shared" si="10"/>
        <v>765.72421150500486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0</v>
      </c>
      <c r="E24" s="3">
        <v>14.04</v>
      </c>
      <c r="F24" s="3">
        <v>0</v>
      </c>
      <c r="G24" s="20">
        <f t="shared" si="0"/>
        <v>11.245954950077765</v>
      </c>
      <c r="H24" s="20">
        <f t="shared" si="8"/>
        <v>3927.6</v>
      </c>
      <c r="I24" s="20">
        <f t="shared" si="1"/>
        <v>3810.2692203745396</v>
      </c>
      <c r="J24" s="20">
        <f t="shared" si="2"/>
        <v>0</v>
      </c>
      <c r="K24" s="20">
        <f t="shared" si="9"/>
        <v>3810.2692203745396</v>
      </c>
      <c r="L24" s="20">
        <f t="shared" si="3"/>
        <v>0</v>
      </c>
      <c r="M24" s="20">
        <f t="shared" si="4"/>
        <v>1013.8342496994873</v>
      </c>
      <c r="N24" s="20">
        <f t="shared" si="5"/>
        <v>952.83273887204211</v>
      </c>
      <c r="O24" s="20">
        <f t="shared" si="6"/>
        <v>983.5475700660636</v>
      </c>
      <c r="P24" s="20">
        <f t="shared" si="10"/>
        <v>924.36838198627993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0</v>
      </c>
      <c r="E25" s="3">
        <v>14.04</v>
      </c>
      <c r="F25" s="3">
        <v>0</v>
      </c>
      <c r="G25" s="20">
        <f t="shared" si="0"/>
        <v>9.3699111362242782</v>
      </c>
      <c r="H25" s="20">
        <f t="shared" si="8"/>
        <v>2817.9</v>
      </c>
      <c r="I25" s="20">
        <f t="shared" si="1"/>
        <v>2733.7197362494694</v>
      </c>
      <c r="J25" s="20">
        <f t="shared" si="2"/>
        <v>0</v>
      </c>
      <c r="K25" s="20">
        <f t="shared" si="9"/>
        <v>2733.7197362494694</v>
      </c>
      <c r="L25" s="20">
        <f t="shared" si="3"/>
        <v>0</v>
      </c>
      <c r="M25" s="20">
        <f t="shared" si="4"/>
        <v>727.3865801579044</v>
      </c>
      <c r="N25" s="20">
        <f t="shared" si="5"/>
        <v>683.6203724583786</v>
      </c>
      <c r="O25" s="20">
        <f t="shared" si="6"/>
        <v>705.65706734116532</v>
      </c>
      <c r="P25" s="20">
        <f t="shared" si="10"/>
        <v>663.19830522434529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0</v>
      </c>
      <c r="E26" s="3">
        <v>14.04</v>
      </c>
      <c r="F26" s="3">
        <v>0</v>
      </c>
      <c r="G26" s="20">
        <f t="shared" si="0"/>
        <v>14.204331733462109</v>
      </c>
      <c r="H26" s="20">
        <f t="shared" si="8"/>
        <v>4379.2839999999997</v>
      </c>
      <c r="I26" s="20">
        <f t="shared" si="1"/>
        <v>4248.4598819835765</v>
      </c>
      <c r="J26" s="20">
        <f t="shared" si="2"/>
        <v>0</v>
      </c>
      <c r="K26" s="20">
        <f t="shared" si="9"/>
        <v>4248.4598819835765</v>
      </c>
      <c r="L26" s="20">
        <f t="shared" si="3"/>
        <v>0</v>
      </c>
      <c r="M26" s="20">
        <f t="shared" si="4"/>
        <v>1130.4277697222144</v>
      </c>
      <c r="N26" s="20">
        <f t="shared" si="5"/>
        <v>1062.4109298346348</v>
      </c>
      <c r="O26" s="20">
        <f t="shared" si="6"/>
        <v>1096.658044818513</v>
      </c>
      <c r="P26" s="20">
        <f t="shared" si="10"/>
        <v>1030.6730994343629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0</v>
      </c>
      <c r="E27" s="3">
        <v>14.04</v>
      </c>
      <c r="F27" s="3">
        <v>0</v>
      </c>
      <c r="G27" s="20">
        <f t="shared" si="0"/>
        <v>4.3499477442097314</v>
      </c>
      <c r="H27" s="20">
        <f t="shared" si="8"/>
        <v>1467.7159999999999</v>
      </c>
      <c r="I27" s="20">
        <f t="shared" si="1"/>
        <v>1423.8703276940721</v>
      </c>
      <c r="J27" s="20">
        <f t="shared" si="2"/>
        <v>0</v>
      </c>
      <c r="K27" s="20">
        <f t="shared" si="9"/>
        <v>1423.8703276940721</v>
      </c>
      <c r="L27" s="20">
        <f t="shared" si="3"/>
        <v>0</v>
      </c>
      <c r="M27" s="20">
        <f t="shared" si="4"/>
        <v>378.86260047660977</v>
      </c>
      <c r="N27" s="20">
        <f t="shared" si="5"/>
        <v>356.06677262611214</v>
      </c>
      <c r="O27" s="20">
        <f t="shared" si="6"/>
        <v>367.54468513776419</v>
      </c>
      <c r="P27" s="20">
        <f t="shared" si="10"/>
        <v>345.42984625098654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0</v>
      </c>
      <c r="E28" s="3">
        <v>-1.54</v>
      </c>
      <c r="F28" s="3">
        <v>0</v>
      </c>
      <c r="G28" s="20">
        <f t="shared" si="0"/>
        <v>7.932865300103237</v>
      </c>
      <c r="H28" s="20">
        <f t="shared" si="8"/>
        <v>2421.8219999999997</v>
      </c>
      <c r="I28" s="20">
        <f t="shared" si="1"/>
        <v>2420.9472534154925</v>
      </c>
      <c r="J28" s="20">
        <f t="shared" si="2"/>
        <v>0</v>
      </c>
      <c r="K28" s="20">
        <f t="shared" si="9"/>
        <v>2420.9472534154925</v>
      </c>
      <c r="L28" s="20">
        <f t="shared" si="3"/>
        <v>0</v>
      </c>
      <c r="M28" s="20">
        <f t="shared" si="4"/>
        <v>644.16425724040175</v>
      </c>
      <c r="N28" s="20">
        <f t="shared" si="5"/>
        <v>-65.086065052224953</v>
      </c>
      <c r="O28" s="20">
        <f t="shared" si="6"/>
        <v>643.93158923925102</v>
      </c>
      <c r="P28" s="20">
        <f t="shared" si="10"/>
        <v>-65.062556382676377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0</v>
      </c>
      <c r="E29" s="3">
        <v>-1.54</v>
      </c>
      <c r="F29" s="3">
        <v>0</v>
      </c>
      <c r="G29" s="20">
        <f t="shared" si="0"/>
        <v>19.877179509842538</v>
      </c>
      <c r="H29" s="20">
        <f t="shared" si="8"/>
        <v>3159.3300000000004</v>
      </c>
      <c r="I29" s="20">
        <f t="shared" si="1"/>
        <v>3158.1888702527144</v>
      </c>
      <c r="J29" s="20">
        <f t="shared" si="2"/>
        <v>0</v>
      </c>
      <c r="K29" s="20">
        <f t="shared" si="9"/>
        <v>3158.1888702527144</v>
      </c>
      <c r="L29" s="20">
        <f t="shared" si="3"/>
        <v>0</v>
      </c>
      <c r="M29" s="20">
        <f t="shared" si="4"/>
        <v>840.32908398194377</v>
      </c>
      <c r="N29" s="20">
        <f t="shared" si="5"/>
        <v>-84.906470377032619</v>
      </c>
      <c r="O29" s="20">
        <f t="shared" si="6"/>
        <v>840.02556250262967</v>
      </c>
      <c r="P29" s="20">
        <f t="shared" si="10"/>
        <v>-84.875802704113269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</v>
      </c>
      <c r="E30" s="3">
        <v>-1.54</v>
      </c>
      <c r="F30" s="3">
        <v>0</v>
      </c>
      <c r="G30" s="20">
        <f t="shared" si="0"/>
        <v>8.1929592443689163</v>
      </c>
      <c r="H30" s="20">
        <f t="shared" si="8"/>
        <v>475.02</v>
      </c>
      <c r="I30" s="20">
        <f t="shared" si="1"/>
        <v>474.84842582048856</v>
      </c>
      <c r="J30" s="20">
        <f t="shared" si="2"/>
        <v>0</v>
      </c>
      <c r="K30" s="20">
        <f t="shared" si="9"/>
        <v>474.84842582048856</v>
      </c>
      <c r="L30" s="20">
        <f t="shared" si="3"/>
        <v>0</v>
      </c>
      <c r="M30" s="20">
        <f t="shared" si="4"/>
        <v>126.34739690792125</v>
      </c>
      <c r="N30" s="20">
        <f t="shared" si="5"/>
        <v>-12.766083808433443</v>
      </c>
      <c r="O30" s="20">
        <f t="shared" si="6"/>
        <v>126.30176103794129</v>
      </c>
      <c r="P30" s="20">
        <f t="shared" si="10"/>
        <v>-12.761472780781963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</v>
      </c>
      <c r="E31" s="3">
        <v>-42.04</v>
      </c>
      <c r="F31" s="3">
        <v>0</v>
      </c>
      <c r="G31" s="20">
        <f t="shared" si="0"/>
        <v>4.5914949431503365</v>
      </c>
      <c r="H31" s="20">
        <f t="shared" si="8"/>
        <v>106.39200000000001</v>
      </c>
      <c r="I31" s="20">
        <f t="shared" si="1"/>
        <v>79.014944912707747</v>
      </c>
      <c r="J31" s="20">
        <f t="shared" si="2"/>
        <v>0</v>
      </c>
      <c r="K31" s="20">
        <f t="shared" si="9"/>
        <v>79.014944912707747</v>
      </c>
      <c r="L31" s="20">
        <f t="shared" si="3"/>
        <v>0</v>
      </c>
      <c r="M31" s="20">
        <f t="shared" si="4"/>
        <v>21.024251242474399</v>
      </c>
      <c r="N31" s="20">
        <f t="shared" si="5"/>
        <v>-71.245323667183669</v>
      </c>
      <c r="O31" s="20">
        <f t="shared" si="6"/>
        <v>15.614238417879559</v>
      </c>
      <c r="P31" s="20">
        <f t="shared" si="10"/>
        <v>-52.912299090632295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16701.330000000002</v>
      </c>
      <c r="N32" s="19">
        <f>ROUND(SUM(N13:N31),2)</f>
        <v>15436.75</v>
      </c>
      <c r="O32" s="19">
        <f>ROUND(SUM(O13:O31),2)</f>
        <v>16120.35</v>
      </c>
      <c r="P32" s="19">
        <f>ROUND(SUM(P13:P31),2)</f>
        <v>14614.01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FOS=Σ(c'l+N'tanφ)/Σ(Wsinα)=(0+16701.33)/15436.75=1.082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FOS=Σ((c*l+N'tanφ)cosα)/Σ(Nsinα)=(16120.35)/14614.01=1.103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1.0591536430919721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1.0798637745560595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0</v>
      </c>
      <c r="E13" s="3">
        <v>46.45</v>
      </c>
      <c r="F13" s="3">
        <v>0</v>
      </c>
      <c r="G13" s="20">
        <f t="shared" ref="G13:G31" si="0">B13/COS(RADIANS(E13))</f>
        <v>20.160022623402828</v>
      </c>
      <c r="H13" s="20">
        <f>($B$4*D13+$B$5*(C13-D13))*B13</f>
        <v>1564.0139999999999</v>
      </c>
      <c r="I13" s="20">
        <f t="shared" ref="I13:I31" si="1">H13*COS(RADIANS(E13))</f>
        <v>1077.5858175268834</v>
      </c>
      <c r="J13" s="20">
        <f t="shared" ref="J13:J31" si="2">$B$8*D13*G13</f>
        <v>0</v>
      </c>
      <c r="K13" s="20">
        <f>I13-J13</f>
        <v>1077.5858175268834</v>
      </c>
      <c r="L13" s="20">
        <f t="shared" ref="L13:L31" si="3">$B$2*G13</f>
        <v>0</v>
      </c>
      <c r="M13" s="20">
        <f t="shared" ref="M13:M31" si="4">K13*TAN(RADIANS($B$3))</f>
        <v>280.69008102981803</v>
      </c>
      <c r="N13" s="20">
        <f t="shared" ref="N13:N31" si="5">H13*SIN(RADIANS(E13))</f>
        <v>1133.5557322253362</v>
      </c>
      <c r="O13" s="20">
        <f t="shared" ref="O13:O31" si="6">(L13+M13)*COS(RADIANS(E13))</f>
        <v>193.39190725799361</v>
      </c>
      <c r="P13" s="20">
        <f>I13*SIN(RADIANS(E13))</f>
        <v>781.0055283535338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0</v>
      </c>
      <c r="E14" s="3">
        <v>16.63</v>
      </c>
      <c r="F14" s="3">
        <v>0</v>
      </c>
      <c r="G14" s="20">
        <f t="shared" si="0"/>
        <v>25.04767258221705</v>
      </c>
      <c r="H14" s="20">
        <f t="shared" ref="H14:H31" si="8">($B$4*D14+$B$5*(C14-D14))*B14</f>
        <v>5683.2000000000007</v>
      </c>
      <c r="I14" s="20">
        <f t="shared" si="1"/>
        <v>5445.487981060438</v>
      </c>
      <c r="J14" s="20">
        <f t="shared" si="2"/>
        <v>0</v>
      </c>
      <c r="K14" s="20">
        <f t="shared" ref="K14:K31" si="9">I14-J14</f>
        <v>5445.487981060438</v>
      </c>
      <c r="L14" s="20">
        <f t="shared" si="3"/>
        <v>0</v>
      </c>
      <c r="M14" s="20">
        <f t="shared" si="4"/>
        <v>1418.4433738732107</v>
      </c>
      <c r="N14" s="20">
        <f t="shared" si="5"/>
        <v>1626.4756032988387</v>
      </c>
      <c r="O14" s="20">
        <f t="shared" si="6"/>
        <v>1359.1139400762572</v>
      </c>
      <c r="P14" s="20">
        <f t="shared" ref="P14:P31" si="10">I14*SIN(RADIANS(E14))</f>
        <v>1558.4447756988757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0</v>
      </c>
      <c r="E15" s="3">
        <v>16.63</v>
      </c>
      <c r="F15" s="3">
        <v>0</v>
      </c>
      <c r="G15" s="20">
        <f t="shared" si="0"/>
        <v>15.393882107820895</v>
      </c>
      <c r="H15" s="20">
        <f t="shared" si="8"/>
        <v>3770.1</v>
      </c>
      <c r="I15" s="20">
        <f t="shared" si="1"/>
        <v>3612.4074882805385</v>
      </c>
      <c r="J15" s="20">
        <f t="shared" si="2"/>
        <v>0</v>
      </c>
      <c r="K15" s="20">
        <f t="shared" si="9"/>
        <v>3612.4074882805385</v>
      </c>
      <c r="L15" s="20">
        <f t="shared" si="3"/>
        <v>0</v>
      </c>
      <c r="M15" s="20">
        <f t="shared" si="4"/>
        <v>940.96167015755054</v>
      </c>
      <c r="N15" s="20">
        <f t="shared" si="5"/>
        <v>1078.9653139071213</v>
      </c>
      <c r="O15" s="20">
        <f t="shared" si="6"/>
        <v>901.60393184851796</v>
      </c>
      <c r="P15" s="20">
        <f t="shared" si="10"/>
        <v>1033.835277460292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0</v>
      </c>
      <c r="E16" s="3">
        <v>16.63</v>
      </c>
      <c r="F16" s="3">
        <v>0</v>
      </c>
      <c r="G16" s="20">
        <f t="shared" si="0"/>
        <v>9.6537904743961551</v>
      </c>
      <c r="H16" s="20">
        <f t="shared" si="8"/>
        <v>2686.2</v>
      </c>
      <c r="I16" s="20">
        <f t="shared" si="1"/>
        <v>2573.8439285480972</v>
      </c>
      <c r="J16" s="20">
        <f t="shared" si="2"/>
        <v>0</v>
      </c>
      <c r="K16" s="20">
        <f t="shared" si="9"/>
        <v>2573.8439285480972</v>
      </c>
      <c r="L16" s="20">
        <f t="shared" si="3"/>
        <v>0</v>
      </c>
      <c r="M16" s="20">
        <f t="shared" si="4"/>
        <v>670.43612593225964</v>
      </c>
      <c r="N16" s="20">
        <f t="shared" si="5"/>
        <v>768.76385937171665</v>
      </c>
      <c r="O16" s="20">
        <f t="shared" si="6"/>
        <v>642.39369823916843</v>
      </c>
      <c r="P16" s="20">
        <f t="shared" si="10"/>
        <v>736.60866351392156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0</v>
      </c>
      <c r="E17" s="3">
        <v>16.63</v>
      </c>
      <c r="F17" s="3">
        <v>0</v>
      </c>
      <c r="G17" s="20">
        <f t="shared" si="0"/>
        <v>6.0010048894895016</v>
      </c>
      <c r="H17" s="20">
        <f t="shared" si="8"/>
        <v>1927.4000000000003</v>
      </c>
      <c r="I17" s="20">
        <f t="shared" si="1"/>
        <v>1846.7823646353972</v>
      </c>
      <c r="J17" s="20">
        <f t="shared" si="2"/>
        <v>0</v>
      </c>
      <c r="K17" s="20">
        <f t="shared" si="9"/>
        <v>1846.7823646353972</v>
      </c>
      <c r="L17" s="20">
        <f t="shared" si="3"/>
        <v>0</v>
      </c>
      <c r="M17" s="20">
        <f t="shared" si="4"/>
        <v>481.05077400113083</v>
      </c>
      <c r="N17" s="20">
        <f t="shared" si="5"/>
        <v>551.60280788960131</v>
      </c>
      <c r="O17" s="20">
        <f t="shared" si="6"/>
        <v>460.92979450010182</v>
      </c>
      <c r="P17" s="20">
        <f t="shared" si="10"/>
        <v>528.53083838014027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0</v>
      </c>
      <c r="E18" s="3">
        <v>16.63</v>
      </c>
      <c r="F18" s="3">
        <v>0</v>
      </c>
      <c r="G18" s="20">
        <f t="shared" si="0"/>
        <v>18.608333422538749</v>
      </c>
      <c r="H18" s="20">
        <f t="shared" si="8"/>
        <v>6440.195999999999</v>
      </c>
      <c r="I18" s="20">
        <f t="shared" si="1"/>
        <v>6170.8210011390593</v>
      </c>
      <c r="J18" s="20">
        <f t="shared" si="2"/>
        <v>0</v>
      </c>
      <c r="K18" s="20">
        <f t="shared" si="9"/>
        <v>6170.8210011390593</v>
      </c>
      <c r="L18" s="20">
        <f t="shared" si="3"/>
        <v>0</v>
      </c>
      <c r="M18" s="20">
        <f t="shared" si="4"/>
        <v>1607.3784738606339</v>
      </c>
      <c r="N18" s="20">
        <f t="shared" si="5"/>
        <v>1843.1203678319901</v>
      </c>
      <c r="O18" s="20">
        <f t="shared" si="6"/>
        <v>1540.1464246240412</v>
      </c>
      <c r="P18" s="20">
        <f t="shared" si="10"/>
        <v>1766.0279086917219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0</v>
      </c>
      <c r="E19" s="3">
        <v>12.98</v>
      </c>
      <c r="F19" s="3">
        <v>0</v>
      </c>
      <c r="G19" s="20">
        <f t="shared" si="0"/>
        <v>23.603093786392062</v>
      </c>
      <c r="H19" s="20">
        <f t="shared" si="8"/>
        <v>8404.1999999999989</v>
      </c>
      <c r="I19" s="20">
        <f t="shared" si="1"/>
        <v>8189.460320300961</v>
      </c>
      <c r="J19" s="20">
        <f t="shared" si="2"/>
        <v>0</v>
      </c>
      <c r="K19" s="20">
        <f t="shared" si="9"/>
        <v>8189.460320300961</v>
      </c>
      <c r="L19" s="20">
        <f t="shared" si="3"/>
        <v>0</v>
      </c>
      <c r="M19" s="20">
        <f t="shared" si="4"/>
        <v>2133.1946314692555</v>
      </c>
      <c r="N19" s="20">
        <f t="shared" si="5"/>
        <v>1887.6751050474925</v>
      </c>
      <c r="O19" s="20">
        <f t="shared" si="6"/>
        <v>2078.6883688984676</v>
      </c>
      <c r="P19" s="20">
        <f t="shared" si="10"/>
        <v>1839.4422277440315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0</v>
      </c>
      <c r="E20" s="3">
        <v>12.98</v>
      </c>
      <c r="F20" s="3">
        <v>0</v>
      </c>
      <c r="G20" s="20">
        <f t="shared" si="0"/>
        <v>19.672665560223301</v>
      </c>
      <c r="H20" s="20">
        <f t="shared" si="8"/>
        <v>6843.6900000000005</v>
      </c>
      <c r="I20" s="20">
        <f t="shared" si="1"/>
        <v>6668.823647633385</v>
      </c>
      <c r="J20" s="20">
        <f t="shared" si="2"/>
        <v>0</v>
      </c>
      <c r="K20" s="20">
        <f t="shared" si="9"/>
        <v>6668.823647633385</v>
      </c>
      <c r="L20" s="20">
        <f t="shared" si="3"/>
        <v>0</v>
      </c>
      <c r="M20" s="20">
        <f t="shared" si="4"/>
        <v>1737.0984469003392</v>
      </c>
      <c r="N20" s="20">
        <f t="shared" si="5"/>
        <v>1537.1675162017177</v>
      </c>
      <c r="O20" s="20">
        <f t="shared" si="6"/>
        <v>1692.7130248383851</v>
      </c>
      <c r="P20" s="20">
        <f t="shared" si="10"/>
        <v>1497.8906236869129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0</v>
      </c>
      <c r="E21" s="3">
        <v>12.98</v>
      </c>
      <c r="F21" s="3">
        <v>0</v>
      </c>
      <c r="G21" s="20">
        <f t="shared" si="0"/>
        <v>3.0684021922309683</v>
      </c>
      <c r="H21" s="20">
        <f t="shared" si="8"/>
        <v>1076.9980000000003</v>
      </c>
      <c r="I21" s="20">
        <f t="shared" si="1"/>
        <v>1049.4791159234071</v>
      </c>
      <c r="J21" s="20">
        <f t="shared" si="2"/>
        <v>0</v>
      </c>
      <c r="K21" s="20">
        <f t="shared" si="9"/>
        <v>1049.4791159234071</v>
      </c>
      <c r="L21" s="20">
        <f t="shared" si="3"/>
        <v>0</v>
      </c>
      <c r="M21" s="20">
        <f t="shared" si="4"/>
        <v>273.36883364307442</v>
      </c>
      <c r="N21" s="20">
        <f t="shared" si="5"/>
        <v>241.90551305132433</v>
      </c>
      <c r="O21" s="20">
        <f t="shared" si="6"/>
        <v>266.38385758631551</v>
      </c>
      <c r="P21" s="20">
        <f t="shared" si="10"/>
        <v>235.72447114488793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0</v>
      </c>
      <c r="E22" s="3">
        <v>14.04</v>
      </c>
      <c r="F22" s="3">
        <v>0</v>
      </c>
      <c r="G22" s="20">
        <f t="shared" si="0"/>
        <v>12.379827584824378</v>
      </c>
      <c r="H22" s="20">
        <f t="shared" si="8"/>
        <v>4770.3719999999994</v>
      </c>
      <c r="I22" s="20">
        <f t="shared" si="1"/>
        <v>4627.8647523516984</v>
      </c>
      <c r="J22" s="20">
        <f t="shared" si="2"/>
        <v>0</v>
      </c>
      <c r="K22" s="20">
        <f t="shared" si="9"/>
        <v>4627.8647523516984</v>
      </c>
      <c r="L22" s="20">
        <f t="shared" si="3"/>
        <v>0</v>
      </c>
      <c r="M22" s="20">
        <f t="shared" si="4"/>
        <v>1205.4684751827015</v>
      </c>
      <c r="N22" s="20">
        <f t="shared" si="5"/>
        <v>1157.288577807949</v>
      </c>
      <c r="O22" s="20">
        <f t="shared" si="6"/>
        <v>1169.4570290051117</v>
      </c>
      <c r="P22" s="20">
        <f t="shared" si="10"/>
        <v>1122.7164291457007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0</v>
      </c>
      <c r="E23" s="3">
        <v>14.04</v>
      </c>
      <c r="F23" s="3">
        <v>0</v>
      </c>
      <c r="G23" s="20">
        <f t="shared" si="0"/>
        <v>8.2360385014776671</v>
      </c>
      <c r="H23" s="20">
        <f t="shared" si="8"/>
        <v>3253.5279999999998</v>
      </c>
      <c r="I23" s="20">
        <f t="shared" si="1"/>
        <v>3156.3340452252605</v>
      </c>
      <c r="J23" s="20">
        <f t="shared" si="2"/>
        <v>0</v>
      </c>
      <c r="K23" s="20">
        <f t="shared" si="9"/>
        <v>3156.3340452252605</v>
      </c>
      <c r="L23" s="20">
        <f t="shared" si="3"/>
        <v>0</v>
      </c>
      <c r="M23" s="20">
        <f t="shared" si="4"/>
        <v>822.16343654629543</v>
      </c>
      <c r="N23" s="20">
        <f t="shared" si="5"/>
        <v>789.30339017132019</v>
      </c>
      <c r="O23" s="20">
        <f t="shared" si="6"/>
        <v>797.60261645526668</v>
      </c>
      <c r="P23" s="20">
        <f t="shared" si="10"/>
        <v>765.72421150500486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0</v>
      </c>
      <c r="E24" s="3">
        <v>14.04</v>
      </c>
      <c r="F24" s="3">
        <v>0</v>
      </c>
      <c r="G24" s="20">
        <f t="shared" si="0"/>
        <v>11.245954950077765</v>
      </c>
      <c r="H24" s="20">
        <f t="shared" si="8"/>
        <v>3927.6</v>
      </c>
      <c r="I24" s="20">
        <f t="shared" si="1"/>
        <v>3810.2692203745396</v>
      </c>
      <c r="J24" s="20">
        <f t="shared" si="2"/>
        <v>0</v>
      </c>
      <c r="K24" s="20">
        <f t="shared" si="9"/>
        <v>3810.2692203745396</v>
      </c>
      <c r="L24" s="20">
        <f t="shared" si="3"/>
        <v>0</v>
      </c>
      <c r="M24" s="20">
        <f t="shared" si="4"/>
        <v>992.50079095038689</v>
      </c>
      <c r="N24" s="20">
        <f t="shared" si="5"/>
        <v>952.83273887204211</v>
      </c>
      <c r="O24" s="20">
        <f t="shared" si="6"/>
        <v>962.85141433843683</v>
      </c>
      <c r="P24" s="20">
        <f t="shared" si="10"/>
        <v>924.36838198627993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0</v>
      </c>
      <c r="E25" s="3">
        <v>14.04</v>
      </c>
      <c r="F25" s="3">
        <v>0</v>
      </c>
      <c r="G25" s="20">
        <f t="shared" si="0"/>
        <v>9.3699111362242782</v>
      </c>
      <c r="H25" s="20">
        <f t="shared" si="8"/>
        <v>2817.9</v>
      </c>
      <c r="I25" s="20">
        <f t="shared" si="1"/>
        <v>2733.7197362494694</v>
      </c>
      <c r="J25" s="20">
        <f t="shared" si="2"/>
        <v>0</v>
      </c>
      <c r="K25" s="20">
        <f t="shared" si="9"/>
        <v>2733.7197362494694</v>
      </c>
      <c r="L25" s="20">
        <f t="shared" si="3"/>
        <v>0</v>
      </c>
      <c r="M25" s="20">
        <f t="shared" si="4"/>
        <v>712.08065455216808</v>
      </c>
      <c r="N25" s="20">
        <f t="shared" si="5"/>
        <v>683.6203724583786</v>
      </c>
      <c r="O25" s="20">
        <f t="shared" si="6"/>
        <v>690.8083818271416</v>
      </c>
      <c r="P25" s="20">
        <f t="shared" si="10"/>
        <v>663.19830522434529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0</v>
      </c>
      <c r="E26" s="3">
        <v>14.04</v>
      </c>
      <c r="F26" s="3">
        <v>0</v>
      </c>
      <c r="G26" s="20">
        <f t="shared" si="0"/>
        <v>14.204331733462109</v>
      </c>
      <c r="H26" s="20">
        <f t="shared" si="8"/>
        <v>4379.2839999999997</v>
      </c>
      <c r="I26" s="20">
        <f t="shared" si="1"/>
        <v>4248.4598819835765</v>
      </c>
      <c r="J26" s="20">
        <f t="shared" si="2"/>
        <v>0</v>
      </c>
      <c r="K26" s="20">
        <f t="shared" si="9"/>
        <v>4248.4598819835765</v>
      </c>
      <c r="L26" s="20">
        <f t="shared" si="3"/>
        <v>0</v>
      </c>
      <c r="M26" s="20">
        <f t="shared" si="4"/>
        <v>1106.6409089001868</v>
      </c>
      <c r="N26" s="20">
        <f t="shared" si="5"/>
        <v>1062.4109298346348</v>
      </c>
      <c r="O26" s="20">
        <f t="shared" si="6"/>
        <v>1073.5817784880555</v>
      </c>
      <c r="P26" s="20">
        <f t="shared" si="10"/>
        <v>1030.6730994343629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0</v>
      </c>
      <c r="E27" s="3">
        <v>14.04</v>
      </c>
      <c r="F27" s="3">
        <v>0</v>
      </c>
      <c r="G27" s="20">
        <f t="shared" si="0"/>
        <v>4.3499477442097314</v>
      </c>
      <c r="H27" s="20">
        <f t="shared" si="8"/>
        <v>1467.7159999999999</v>
      </c>
      <c r="I27" s="20">
        <f t="shared" si="1"/>
        <v>1423.8703276940721</v>
      </c>
      <c r="J27" s="20">
        <f t="shared" si="2"/>
        <v>0</v>
      </c>
      <c r="K27" s="20">
        <f t="shared" si="9"/>
        <v>1423.8703276940721</v>
      </c>
      <c r="L27" s="20">
        <f t="shared" si="3"/>
        <v>0</v>
      </c>
      <c r="M27" s="20">
        <f t="shared" si="4"/>
        <v>370.89043968085804</v>
      </c>
      <c r="N27" s="20">
        <f t="shared" si="5"/>
        <v>356.06677262611214</v>
      </c>
      <c r="O27" s="20">
        <f t="shared" si="6"/>
        <v>359.81067991830969</v>
      </c>
      <c r="P27" s="20">
        <f t="shared" si="10"/>
        <v>345.42984625098654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0</v>
      </c>
      <c r="E28" s="3">
        <v>-1.54</v>
      </c>
      <c r="F28" s="3">
        <v>0</v>
      </c>
      <c r="G28" s="20">
        <f t="shared" si="0"/>
        <v>7.932865300103237</v>
      </c>
      <c r="H28" s="20">
        <f t="shared" si="8"/>
        <v>2421.8219999999997</v>
      </c>
      <c r="I28" s="20">
        <f t="shared" si="1"/>
        <v>2420.9472534154925</v>
      </c>
      <c r="J28" s="20">
        <f t="shared" si="2"/>
        <v>0</v>
      </c>
      <c r="K28" s="20">
        <f t="shared" si="9"/>
        <v>2420.9472534154925</v>
      </c>
      <c r="L28" s="20">
        <f t="shared" si="3"/>
        <v>0</v>
      </c>
      <c r="M28" s="20">
        <f t="shared" si="4"/>
        <v>630.60952517886778</v>
      </c>
      <c r="N28" s="20">
        <f t="shared" si="5"/>
        <v>-65.086065052224953</v>
      </c>
      <c r="O28" s="20">
        <f t="shared" si="6"/>
        <v>630.38175306006303</v>
      </c>
      <c r="P28" s="20">
        <f t="shared" si="10"/>
        <v>-65.062556382676377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0</v>
      </c>
      <c r="E29" s="3">
        <v>-1.54</v>
      </c>
      <c r="F29" s="3">
        <v>0</v>
      </c>
      <c r="G29" s="20">
        <f t="shared" si="0"/>
        <v>19.877179509842538</v>
      </c>
      <c r="H29" s="20">
        <f t="shared" si="8"/>
        <v>3159.3300000000004</v>
      </c>
      <c r="I29" s="20">
        <f t="shared" si="1"/>
        <v>3158.1888702527144</v>
      </c>
      <c r="J29" s="20">
        <f t="shared" si="2"/>
        <v>0</v>
      </c>
      <c r="K29" s="20">
        <f t="shared" si="9"/>
        <v>3158.1888702527144</v>
      </c>
      <c r="L29" s="20">
        <f t="shared" si="3"/>
        <v>0</v>
      </c>
      <c r="M29" s="20">
        <f t="shared" si="4"/>
        <v>822.64658227704297</v>
      </c>
      <c r="N29" s="20">
        <f t="shared" si="5"/>
        <v>-84.906470377032619</v>
      </c>
      <c r="O29" s="20">
        <f t="shared" si="6"/>
        <v>822.34944760401436</v>
      </c>
      <c r="P29" s="20">
        <f t="shared" si="10"/>
        <v>-84.875802704113269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</v>
      </c>
      <c r="E30" s="3">
        <v>-1.54</v>
      </c>
      <c r="F30" s="3">
        <v>0</v>
      </c>
      <c r="G30" s="20">
        <f t="shared" si="0"/>
        <v>8.1929592443689163</v>
      </c>
      <c r="H30" s="20">
        <f t="shared" si="8"/>
        <v>475.02</v>
      </c>
      <c r="I30" s="20">
        <f t="shared" si="1"/>
        <v>474.84842582048856</v>
      </c>
      <c r="J30" s="20">
        <f t="shared" si="2"/>
        <v>0</v>
      </c>
      <c r="K30" s="20">
        <f t="shared" si="9"/>
        <v>474.84842582048856</v>
      </c>
      <c r="L30" s="20">
        <f t="shared" si="3"/>
        <v>0</v>
      </c>
      <c r="M30" s="20">
        <f t="shared" si="4"/>
        <v>123.68875030884423</v>
      </c>
      <c r="N30" s="20">
        <f t="shared" si="5"/>
        <v>-12.766083808433443</v>
      </c>
      <c r="O30" s="20">
        <f t="shared" si="6"/>
        <v>123.64407472497612</v>
      </c>
      <c r="P30" s="20">
        <f t="shared" si="10"/>
        <v>-12.761472780781963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</v>
      </c>
      <c r="E31" s="3">
        <v>-42.04</v>
      </c>
      <c r="F31" s="3">
        <v>0</v>
      </c>
      <c r="G31" s="20">
        <f t="shared" si="0"/>
        <v>4.5914949431503365</v>
      </c>
      <c r="H31" s="20">
        <f t="shared" si="8"/>
        <v>106.39200000000001</v>
      </c>
      <c r="I31" s="20">
        <f t="shared" si="1"/>
        <v>79.014944912707747</v>
      </c>
      <c r="J31" s="20">
        <f t="shared" si="2"/>
        <v>0</v>
      </c>
      <c r="K31" s="20">
        <f t="shared" si="9"/>
        <v>79.014944912707747</v>
      </c>
      <c r="L31" s="20">
        <f t="shared" si="3"/>
        <v>0</v>
      </c>
      <c r="M31" s="20">
        <f t="shared" si="4"/>
        <v>20.58185151417069</v>
      </c>
      <c r="N31" s="20">
        <f t="shared" si="5"/>
        <v>-71.245323667183669</v>
      </c>
      <c r="O31" s="20">
        <f t="shared" si="6"/>
        <v>15.285678092278815</v>
      </c>
      <c r="P31" s="20">
        <f t="shared" si="10"/>
        <v>-52.912299090632295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16349.89</v>
      </c>
      <c r="N32" s="19">
        <f>ROUND(SUM(N13:N31),2)</f>
        <v>15436.75</v>
      </c>
      <c r="O32" s="19">
        <f>ROUND(SUM(O13:O31),2)</f>
        <v>15781.14</v>
      </c>
      <c r="P32" s="19">
        <f>ROUND(SUM(P13:P31),2)</f>
        <v>14614.01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FOS=Σ(c'l+N'tanφ)/Σ(Wsinα)=(0+16349.89)/15436.75=1.059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FOS=Σ((c*l+N'tanφ)cosα)/Σ(Nsinα)=(15781.14)/14614.01=1.08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1.0234198468744569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1.0437420442484822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0.57537046499744504</v>
      </c>
      <c r="E13" s="3">
        <v>46.45</v>
      </c>
      <c r="F13" s="3">
        <v>0.05</v>
      </c>
      <c r="G13" s="20">
        <f t="shared" ref="G13:G31" si="0">B13/COS(RADIANS(E13))</f>
        <v>20.160022623402828</v>
      </c>
      <c r="H13" s="20">
        <f>($B$4*D13+$B$5*(C13-D13))*B13</f>
        <v>1568.0099478794073</v>
      </c>
      <c r="I13" s="20">
        <f t="shared" ref="I13:I31" si="1">H13*COS(RADIANS(E13))</f>
        <v>1080.3389749554142</v>
      </c>
      <c r="J13" s="20">
        <f t="shared" ref="J13:J31" si="2">$B$8*D13*G13</f>
        <v>113.79091440953758</v>
      </c>
      <c r="K13" s="20">
        <f>I13-J13</f>
        <v>966.54806054587664</v>
      </c>
      <c r="L13" s="20">
        <f t="shared" ref="L13:L31" si="3">$B$2*G13</f>
        <v>0</v>
      </c>
      <c r="M13" s="20">
        <f t="shared" ref="M13:M31" si="4">K13*TAN(RADIANS($B$3))</f>
        <v>257.17855382032553</v>
      </c>
      <c r="N13" s="20">
        <f t="shared" ref="N13:N31" si="5">H13*SIN(RADIANS(E13))</f>
        <v>1136.4518889249409</v>
      </c>
      <c r="O13" s="20">
        <f t="shared" ref="O13:O31" si="6">(L13+M13)*COS(RADIANS(E13))</f>
        <v>177.19276308834645</v>
      </c>
      <c r="P13" s="20">
        <f>I13*SIN(RADIANS(E13))</f>
        <v>783.00094360226547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1.2100153295861011</v>
      </c>
      <c r="E14" s="3">
        <v>16.63</v>
      </c>
      <c r="F14" s="3">
        <v>0.05</v>
      </c>
      <c r="G14" s="20">
        <f t="shared" si="0"/>
        <v>25.04767258221705</v>
      </c>
      <c r="H14" s="20">
        <f t="shared" ref="H14:H31" si="8">($B$4*D14+$B$5*(C14-D14))*B14</f>
        <v>5697.7201839550335</v>
      </c>
      <c r="I14" s="20">
        <f t="shared" si="1"/>
        <v>5459.4008272052015</v>
      </c>
      <c r="J14" s="20">
        <f t="shared" si="2"/>
        <v>297.32214506832327</v>
      </c>
      <c r="K14" s="20">
        <f t="shared" ref="K14:K31" si="9">I14-J14</f>
        <v>5162.0786821368783</v>
      </c>
      <c r="L14" s="20">
        <f t="shared" si="3"/>
        <v>0</v>
      </c>
      <c r="M14" s="20">
        <f t="shared" si="4"/>
        <v>1373.5229362820512</v>
      </c>
      <c r="N14" s="20">
        <f t="shared" si="5"/>
        <v>1630.6311362658771</v>
      </c>
      <c r="O14" s="20">
        <f t="shared" si="6"/>
        <v>1316.0723960505966</v>
      </c>
      <c r="P14" s="20">
        <f t="shared" ref="P14:P31" si="10">I14*SIN(RADIANS(E14))</f>
        <v>1562.4264945943762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1.3060807358201327</v>
      </c>
      <c r="E15" s="3">
        <v>16.63</v>
      </c>
      <c r="F15" s="3">
        <v>0.05</v>
      </c>
      <c r="G15" s="20">
        <f t="shared" si="0"/>
        <v>15.393882107820895</v>
      </c>
      <c r="H15" s="20">
        <f t="shared" si="8"/>
        <v>3779.732345426673</v>
      </c>
      <c r="I15" s="20">
        <f t="shared" si="1"/>
        <v>3621.6369402178925</v>
      </c>
      <c r="J15" s="20">
        <f t="shared" si="2"/>
        <v>197.23645465971379</v>
      </c>
      <c r="K15" s="20">
        <f t="shared" si="9"/>
        <v>3424.4004855581788</v>
      </c>
      <c r="L15" s="20">
        <f t="shared" si="3"/>
        <v>0</v>
      </c>
      <c r="M15" s="20">
        <f t="shared" si="4"/>
        <v>911.16251796117695</v>
      </c>
      <c r="N15" s="20">
        <f t="shared" si="5"/>
        <v>1081.7219958537412</v>
      </c>
      <c r="O15" s="20">
        <f t="shared" si="6"/>
        <v>873.0511930515122</v>
      </c>
      <c r="P15" s="20">
        <f t="shared" si="10"/>
        <v>1036.4766552770018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1.4839039345937659</v>
      </c>
      <c r="E16" s="3">
        <v>16.63</v>
      </c>
      <c r="F16" s="3">
        <v>0.05</v>
      </c>
      <c r="G16" s="20">
        <f t="shared" si="0"/>
        <v>9.6537904743961551</v>
      </c>
      <c r="H16" s="20">
        <f t="shared" si="8"/>
        <v>2693.0630556974966</v>
      </c>
      <c r="I16" s="20">
        <f t="shared" si="1"/>
        <v>2580.4199222337088</v>
      </c>
      <c r="J16" s="20">
        <f t="shared" si="2"/>
        <v>140.53117012994969</v>
      </c>
      <c r="K16" s="20">
        <f t="shared" si="9"/>
        <v>2439.8887521037591</v>
      </c>
      <c r="L16" s="20">
        <f t="shared" si="3"/>
        <v>0</v>
      </c>
      <c r="M16" s="20">
        <f t="shared" si="4"/>
        <v>649.20420035206337</v>
      </c>
      <c r="N16" s="20">
        <f t="shared" si="5"/>
        <v>770.72799800066855</v>
      </c>
      <c r="O16" s="20">
        <f t="shared" si="6"/>
        <v>622.04984344578997</v>
      </c>
      <c r="P16" s="20">
        <f t="shared" si="10"/>
        <v>738.49064783562312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1.7128257537046501</v>
      </c>
      <c r="E17" s="3">
        <v>16.63</v>
      </c>
      <c r="F17" s="3">
        <v>0.05</v>
      </c>
      <c r="G17" s="20">
        <f t="shared" si="0"/>
        <v>6.0010048894895016</v>
      </c>
      <c r="H17" s="20">
        <f t="shared" si="8"/>
        <v>1932.3243740419011</v>
      </c>
      <c r="I17" s="20">
        <f t="shared" si="1"/>
        <v>1851.5007661801988</v>
      </c>
      <c r="J17" s="20">
        <f t="shared" si="2"/>
        <v>100.83380884091468</v>
      </c>
      <c r="K17" s="20">
        <f t="shared" si="9"/>
        <v>1750.6669573392842</v>
      </c>
      <c r="L17" s="20">
        <f t="shared" si="3"/>
        <v>0</v>
      </c>
      <c r="M17" s="20">
        <f t="shared" si="4"/>
        <v>465.81646033749047</v>
      </c>
      <c r="N17" s="20">
        <f t="shared" si="5"/>
        <v>553.01211501246689</v>
      </c>
      <c r="O17" s="20">
        <f t="shared" si="6"/>
        <v>446.33268865215376</v>
      </c>
      <c r="P17" s="20">
        <f t="shared" si="10"/>
        <v>529.88119821248608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1.8456821665815022</v>
      </c>
      <c r="E18" s="3">
        <v>16.63</v>
      </c>
      <c r="F18" s="3">
        <v>0.05</v>
      </c>
      <c r="G18" s="20">
        <f t="shared" si="0"/>
        <v>18.608333422538749</v>
      </c>
      <c r="H18" s="20">
        <f t="shared" si="8"/>
        <v>6456.650256515074</v>
      </c>
      <c r="I18" s="20">
        <f t="shared" si="1"/>
        <v>6186.5870231143772</v>
      </c>
      <c r="J18" s="20">
        <f t="shared" si="2"/>
        <v>336.92512833974433</v>
      </c>
      <c r="K18" s="20">
        <f t="shared" si="9"/>
        <v>5849.6618947746329</v>
      </c>
      <c r="L18" s="20">
        <f t="shared" si="3"/>
        <v>0</v>
      </c>
      <c r="M18" s="20">
        <f t="shared" si="4"/>
        <v>1556.4746833037586</v>
      </c>
      <c r="N18" s="20">
        <f t="shared" si="5"/>
        <v>1847.8294132275753</v>
      </c>
      <c r="O18" s="20">
        <f t="shared" si="6"/>
        <v>1491.3717941926147</v>
      </c>
      <c r="P18" s="20">
        <f t="shared" si="10"/>
        <v>1770.5399881722835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1.8671435871231477</v>
      </c>
      <c r="E19" s="3">
        <v>12.98</v>
      </c>
      <c r="F19" s="3">
        <v>0.05</v>
      </c>
      <c r="G19" s="20">
        <f t="shared" si="0"/>
        <v>23.603093786392062</v>
      </c>
      <c r="H19" s="20">
        <f t="shared" si="8"/>
        <v>8425.6721512519143</v>
      </c>
      <c r="I19" s="20">
        <f t="shared" si="1"/>
        <v>8210.3838264846618</v>
      </c>
      <c r="J19" s="20">
        <f t="shared" si="2"/>
        <v>432.3302826073712</v>
      </c>
      <c r="K19" s="20">
        <f t="shared" si="9"/>
        <v>7778.0535438772904</v>
      </c>
      <c r="L19" s="20">
        <f t="shared" si="3"/>
        <v>0</v>
      </c>
      <c r="M19" s="20">
        <f t="shared" si="4"/>
        <v>2069.5800277346625</v>
      </c>
      <c r="N19" s="20">
        <f t="shared" si="5"/>
        <v>1892.4979847231373</v>
      </c>
      <c r="O19" s="20">
        <f t="shared" si="6"/>
        <v>2016.699211920276</v>
      </c>
      <c r="P19" s="20">
        <f t="shared" si="10"/>
        <v>1844.1418757454212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1.824220746039857</v>
      </c>
      <c r="E20" s="3">
        <v>12.98</v>
      </c>
      <c r="F20" s="3">
        <v>0.05</v>
      </c>
      <c r="G20" s="20">
        <f t="shared" si="0"/>
        <v>19.672665560223301</v>
      </c>
      <c r="H20" s="20">
        <f t="shared" si="8"/>
        <v>6861.1751558507931</v>
      </c>
      <c r="I20" s="20">
        <f t="shared" si="1"/>
        <v>6685.8620320167111</v>
      </c>
      <c r="J20" s="20">
        <f t="shared" si="2"/>
        <v>352.05426236610754</v>
      </c>
      <c r="K20" s="20">
        <f t="shared" si="9"/>
        <v>6333.8077696506034</v>
      </c>
      <c r="L20" s="20">
        <f t="shared" si="3"/>
        <v>0</v>
      </c>
      <c r="M20" s="20">
        <f t="shared" si="4"/>
        <v>1685.2959401260607</v>
      </c>
      <c r="N20" s="20">
        <f t="shared" si="5"/>
        <v>1541.094873166975</v>
      </c>
      <c r="O20" s="20">
        <f t="shared" si="6"/>
        <v>1642.234148357569</v>
      </c>
      <c r="P20" s="20">
        <f t="shared" si="10"/>
        <v>1501.7176309012384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1.8405723045477773</v>
      </c>
      <c r="E21" s="3">
        <v>12.98</v>
      </c>
      <c r="F21" s="3">
        <v>0.05</v>
      </c>
      <c r="G21" s="20">
        <f t="shared" si="0"/>
        <v>3.0684021922309683</v>
      </c>
      <c r="H21" s="20">
        <f t="shared" si="8"/>
        <v>1079.7496555952991</v>
      </c>
      <c r="I21" s="20">
        <f t="shared" si="1"/>
        <v>1052.1604626682292</v>
      </c>
      <c r="J21" s="20">
        <f t="shared" si="2"/>
        <v>55.403113884435598</v>
      </c>
      <c r="K21" s="20">
        <f t="shared" si="9"/>
        <v>996.75734878379365</v>
      </c>
      <c r="L21" s="20">
        <f t="shared" si="3"/>
        <v>0</v>
      </c>
      <c r="M21" s="20">
        <f t="shared" si="4"/>
        <v>265.2166239154443</v>
      </c>
      <c r="N21" s="20">
        <f t="shared" si="5"/>
        <v>242.5235649497692</v>
      </c>
      <c r="O21" s="20">
        <f t="shared" si="6"/>
        <v>258.43994881603419</v>
      </c>
      <c r="P21" s="20">
        <f t="shared" si="10"/>
        <v>236.32673090764951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2.0296371997956055</v>
      </c>
      <c r="E22" s="3">
        <v>14.04</v>
      </c>
      <c r="F22" s="3">
        <v>0.05</v>
      </c>
      <c r="G22" s="20">
        <f t="shared" si="0"/>
        <v>12.379827584824378</v>
      </c>
      <c r="H22" s="20">
        <f t="shared" si="8"/>
        <v>4782.5599713847723</v>
      </c>
      <c r="I22" s="20">
        <f t="shared" si="1"/>
        <v>4639.6886275493271</v>
      </c>
      <c r="J22" s="20">
        <f t="shared" si="2"/>
        <v>246.49153979944253</v>
      </c>
      <c r="K22" s="20">
        <f t="shared" si="9"/>
        <v>4393.1970877498843</v>
      </c>
      <c r="L22" s="20">
        <f t="shared" si="3"/>
        <v>0</v>
      </c>
      <c r="M22" s="20">
        <f t="shared" si="4"/>
        <v>1168.9393624535178</v>
      </c>
      <c r="N22" s="20">
        <f t="shared" si="5"/>
        <v>1160.2453702908515</v>
      </c>
      <c r="O22" s="20">
        <f t="shared" si="6"/>
        <v>1134.0191652003455</v>
      </c>
      <c r="P22" s="20">
        <f t="shared" si="10"/>
        <v>1125.5848921736663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2.0807358201328565</v>
      </c>
      <c r="E23" s="3">
        <v>14.04</v>
      </c>
      <c r="F23" s="3">
        <v>0.05</v>
      </c>
      <c r="G23" s="20">
        <f t="shared" si="0"/>
        <v>8.2360385014776671</v>
      </c>
      <c r="H23" s="20">
        <f t="shared" si="8"/>
        <v>3261.8405396014305</v>
      </c>
      <c r="I23" s="20">
        <f t="shared" si="1"/>
        <v>3164.398260976986</v>
      </c>
      <c r="J23" s="20">
        <f t="shared" si="2"/>
        <v>168.11416939823576</v>
      </c>
      <c r="K23" s="20">
        <f t="shared" si="9"/>
        <v>2996.2840915787501</v>
      </c>
      <c r="L23" s="20">
        <f t="shared" si="3"/>
        <v>0</v>
      </c>
      <c r="M23" s="20">
        <f t="shared" si="4"/>
        <v>797.24955329367788</v>
      </c>
      <c r="N23" s="20">
        <f t="shared" si="5"/>
        <v>791.32000588458368</v>
      </c>
      <c r="O23" s="20">
        <f t="shared" si="6"/>
        <v>773.43299569005296</v>
      </c>
      <c r="P23" s="20">
        <f t="shared" si="10"/>
        <v>767.6805840433417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1.8395503321410323</v>
      </c>
      <c r="E24" s="3">
        <v>14.04</v>
      </c>
      <c r="F24" s="3">
        <v>0.05</v>
      </c>
      <c r="G24" s="20">
        <f t="shared" si="0"/>
        <v>11.245954950077765</v>
      </c>
      <c r="H24" s="20">
        <f t="shared" si="8"/>
        <v>3937.6347470618293</v>
      </c>
      <c r="I24" s="20">
        <f t="shared" si="1"/>
        <v>3820.004195388271</v>
      </c>
      <c r="J24" s="20">
        <f t="shared" si="2"/>
        <v>202.94437660549124</v>
      </c>
      <c r="K24" s="20">
        <f t="shared" si="9"/>
        <v>3617.05981878278</v>
      </c>
      <c r="L24" s="20">
        <f t="shared" si="3"/>
        <v>0</v>
      </c>
      <c r="M24" s="20">
        <f t="shared" si="4"/>
        <v>962.42520289244464</v>
      </c>
      <c r="N24" s="20">
        <f t="shared" si="5"/>
        <v>955.26716079046844</v>
      </c>
      <c r="O24" s="20">
        <f t="shared" si="6"/>
        <v>933.67428645834684</v>
      </c>
      <c r="P24" s="20">
        <f t="shared" si="10"/>
        <v>926.73007943642369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1.5840572304547778</v>
      </c>
      <c r="E25" s="3">
        <v>14.04</v>
      </c>
      <c r="F25" s="3">
        <v>0.05</v>
      </c>
      <c r="G25" s="20">
        <f t="shared" si="0"/>
        <v>9.3699111362242782</v>
      </c>
      <c r="H25" s="20">
        <f t="shared" si="8"/>
        <v>2825.0995401124169</v>
      </c>
      <c r="I25" s="20">
        <f t="shared" si="1"/>
        <v>2740.7042015950219</v>
      </c>
      <c r="J25" s="20">
        <f t="shared" si="2"/>
        <v>145.60468449857768</v>
      </c>
      <c r="K25" s="20">
        <f t="shared" si="9"/>
        <v>2595.0995170964443</v>
      </c>
      <c r="L25" s="20">
        <f t="shared" si="3"/>
        <v>0</v>
      </c>
      <c r="M25" s="20">
        <f t="shared" si="4"/>
        <v>690.50259171774599</v>
      </c>
      <c r="N25" s="20">
        <f t="shared" si="5"/>
        <v>685.36697535173153</v>
      </c>
      <c r="O25" s="20">
        <f t="shared" si="6"/>
        <v>669.87492917073405</v>
      </c>
      <c r="P25" s="20">
        <f t="shared" si="10"/>
        <v>664.89273114469347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1.6239141543178335</v>
      </c>
      <c r="E26" s="3">
        <v>14.04</v>
      </c>
      <c r="F26" s="3">
        <v>0.05</v>
      </c>
      <c r="G26" s="20">
        <f t="shared" si="0"/>
        <v>14.204331733462109</v>
      </c>
      <c r="H26" s="20">
        <f t="shared" si="8"/>
        <v>4390.4727685232501</v>
      </c>
      <c r="I26" s="20">
        <f t="shared" si="1"/>
        <v>4259.3144039099525</v>
      </c>
      <c r="J26" s="20">
        <f t="shared" si="2"/>
        <v>226.28349662857781</v>
      </c>
      <c r="K26" s="20">
        <f t="shared" si="9"/>
        <v>4033.0309072813748</v>
      </c>
      <c r="L26" s="20">
        <f t="shared" si="3"/>
        <v>0</v>
      </c>
      <c r="M26" s="20">
        <f t="shared" si="4"/>
        <v>1073.106551640604</v>
      </c>
      <c r="N26" s="20">
        <f t="shared" si="5"/>
        <v>1065.1253164719233</v>
      </c>
      <c r="O26" s="20">
        <f t="shared" si="6"/>
        <v>1041.0492066143331</v>
      </c>
      <c r="P26" s="20">
        <f t="shared" si="10"/>
        <v>1033.3063981043538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1.7772100153295862</v>
      </c>
      <c r="E27" s="3">
        <v>14.04</v>
      </c>
      <c r="F27" s="3">
        <v>0.05</v>
      </c>
      <c r="G27" s="20">
        <f t="shared" si="0"/>
        <v>4.3499477442097314</v>
      </c>
      <c r="H27" s="20">
        <f t="shared" si="8"/>
        <v>1471.4659131323453</v>
      </c>
      <c r="I27" s="20">
        <f t="shared" si="1"/>
        <v>1427.5082181582879</v>
      </c>
      <c r="J27" s="20">
        <f t="shared" si="2"/>
        <v>75.838860539236478</v>
      </c>
      <c r="K27" s="20">
        <f t="shared" si="9"/>
        <v>1351.6693576190514</v>
      </c>
      <c r="L27" s="20">
        <f t="shared" si="3"/>
        <v>0</v>
      </c>
      <c r="M27" s="20">
        <f t="shared" si="4"/>
        <v>359.65140775244095</v>
      </c>
      <c r="N27" s="20">
        <f t="shared" si="5"/>
        <v>356.97649866756876</v>
      </c>
      <c r="O27" s="20">
        <f t="shared" si="6"/>
        <v>348.90739612575078</v>
      </c>
      <c r="P27" s="20">
        <f t="shared" si="10"/>
        <v>346.31239567932329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1.5605518650996422</v>
      </c>
      <c r="E28" s="3">
        <v>-1.54</v>
      </c>
      <c r="F28" s="3">
        <v>0.05</v>
      </c>
      <c r="G28" s="20">
        <f t="shared" si="0"/>
        <v>7.932865300103237</v>
      </c>
      <c r="H28" s="20">
        <f t="shared" si="8"/>
        <v>2428.0095881451198</v>
      </c>
      <c r="I28" s="20">
        <f t="shared" si="1"/>
        <v>2427.1326066434317</v>
      </c>
      <c r="J28" s="20">
        <f t="shared" si="2"/>
        <v>121.44434432606793</v>
      </c>
      <c r="K28" s="20">
        <f t="shared" si="9"/>
        <v>2305.6882623173638</v>
      </c>
      <c r="L28" s="20">
        <f t="shared" si="3"/>
        <v>0</v>
      </c>
      <c r="M28" s="20">
        <f t="shared" si="4"/>
        <v>613.49621096791168</v>
      </c>
      <c r="N28" s="20">
        <f t="shared" si="5"/>
        <v>-65.252355458592405</v>
      </c>
      <c r="O28" s="20">
        <f t="shared" si="6"/>
        <v>613.27462006851761</v>
      </c>
      <c r="P28" s="20">
        <f t="shared" si="10"/>
        <v>-65.228786726014846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0.81246806336228927</v>
      </c>
      <c r="E29" s="3">
        <v>-1.54</v>
      </c>
      <c r="F29" s="3">
        <v>0.05</v>
      </c>
      <c r="G29" s="20">
        <f t="shared" si="0"/>
        <v>19.877179509842538</v>
      </c>
      <c r="H29" s="20">
        <f t="shared" si="8"/>
        <v>3167.4018702095045</v>
      </c>
      <c r="I29" s="20">
        <f t="shared" si="1"/>
        <v>3166.2578249544331</v>
      </c>
      <c r="J29" s="20">
        <f t="shared" si="2"/>
        <v>158.42731644178485</v>
      </c>
      <c r="K29" s="20">
        <f t="shared" si="9"/>
        <v>3007.8305085126481</v>
      </c>
      <c r="L29" s="20">
        <f t="shared" si="3"/>
        <v>0</v>
      </c>
      <c r="M29" s="20">
        <f t="shared" si="4"/>
        <v>800.32181729179638</v>
      </c>
      <c r="N29" s="20">
        <f t="shared" si="5"/>
        <v>-85.123400551731223</v>
      </c>
      <c r="O29" s="20">
        <f t="shared" si="6"/>
        <v>800.03274618079695</v>
      </c>
      <c r="P29" s="20">
        <f t="shared" si="10"/>
        <v>-85.092654525023121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0.29637199795605518</v>
      </c>
      <c r="E30" s="3">
        <v>-1.54</v>
      </c>
      <c r="F30" s="3">
        <v>0.05</v>
      </c>
      <c r="G30" s="20">
        <f t="shared" si="0"/>
        <v>8.1929592443689163</v>
      </c>
      <c r="H30" s="20">
        <f t="shared" si="8"/>
        <v>476.23364333162999</v>
      </c>
      <c r="I30" s="20">
        <f t="shared" si="1"/>
        <v>476.06163079192567</v>
      </c>
      <c r="J30" s="20">
        <f t="shared" si="2"/>
        <v>23.820285901180512</v>
      </c>
      <c r="K30" s="20">
        <f t="shared" si="9"/>
        <v>452.24134489074515</v>
      </c>
      <c r="L30" s="20">
        <f t="shared" si="3"/>
        <v>0</v>
      </c>
      <c r="M30" s="20">
        <f t="shared" si="4"/>
        <v>120.33211777495515</v>
      </c>
      <c r="N30" s="20">
        <f t="shared" si="5"/>
        <v>-12.798700271919476</v>
      </c>
      <c r="O30" s="20">
        <f t="shared" si="6"/>
        <v>120.28865458524501</v>
      </c>
      <c r="P30" s="20">
        <f t="shared" si="10"/>
        <v>-12.79407746341043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0.1594276954522228</v>
      </c>
      <c r="E31" s="3">
        <v>-42.04</v>
      </c>
      <c r="F31" s="3">
        <v>0.05</v>
      </c>
      <c r="G31" s="20">
        <f t="shared" si="0"/>
        <v>4.5914949431503365</v>
      </c>
      <c r="H31" s="20">
        <f t="shared" si="8"/>
        <v>106.66382422074604</v>
      </c>
      <c r="I31" s="20">
        <f t="shared" si="1"/>
        <v>79.216822646260908</v>
      </c>
      <c r="J31" s="20">
        <f t="shared" si="2"/>
        <v>7.1810323977512009</v>
      </c>
      <c r="K31" s="20">
        <f t="shared" si="9"/>
        <v>72.035790248509713</v>
      </c>
      <c r="L31" s="20">
        <f t="shared" si="3"/>
        <v>0</v>
      </c>
      <c r="M31" s="20">
        <f t="shared" si="4"/>
        <v>19.167241770629687</v>
      </c>
      <c r="N31" s="20">
        <f t="shared" si="5"/>
        <v>-71.427350554427363</v>
      </c>
      <c r="O31" s="20">
        <f t="shared" si="6"/>
        <v>14.23507926004639</v>
      </c>
      <c r="P31" s="20">
        <f t="shared" si="10"/>
        <v>-53.047486364752459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15838.64</v>
      </c>
      <c r="N32" s="19">
        <f>ROUND(SUM(N13:N31),2)</f>
        <v>15476.19</v>
      </c>
      <c r="O32" s="19">
        <f>ROUND(SUM(O13:O31),2)</f>
        <v>15292.23</v>
      </c>
      <c r="P32" s="19">
        <f>ROUND(SUM(P13:P31),2)</f>
        <v>14651.35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FOS=Σ(c'l+N'tanφ)/Σ(Wsinα)=(0+15838.64)/15476.19=1.023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FOS=Σ((c*l+N'tanφ)cosα)/Σ(Nsinα)=(15292.23)/14651.35=1.044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B3" sqref="B3:B8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1.0018848308272255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1.0217795629754256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0.57537046499744504</v>
      </c>
      <c r="E13" s="3">
        <v>46.45</v>
      </c>
      <c r="F13" s="3">
        <v>0.05</v>
      </c>
      <c r="G13" s="20">
        <f t="shared" ref="G13:G31" si="0">B13/COS(RADIANS(E13))</f>
        <v>20.160022623402828</v>
      </c>
      <c r="H13" s="20">
        <f>($B$4*D13+$B$5*(C13-D13))*B13</f>
        <v>1568.0099478794073</v>
      </c>
      <c r="I13" s="20">
        <f t="shared" ref="I13:I31" si="1">H13*COS(RADIANS(E13))</f>
        <v>1080.3389749554142</v>
      </c>
      <c r="J13" s="20">
        <f t="shared" ref="J13:J31" si="2">$B$8*D13*G13</f>
        <v>113.79091440953758</v>
      </c>
      <c r="K13" s="20">
        <f>I13-J13</f>
        <v>966.54806054587664</v>
      </c>
      <c r="L13" s="20">
        <f t="shared" ref="L13:L31" si="3">$B$2*G13</f>
        <v>0</v>
      </c>
      <c r="M13" s="20">
        <f t="shared" ref="M13:M31" si="4">K13*TAN(RADIANS($B$3))</f>
        <v>251.76691175880961</v>
      </c>
      <c r="N13" s="20">
        <f t="shared" ref="N13:N31" si="5">H13*SIN(RADIANS(E13))</f>
        <v>1136.4518889249409</v>
      </c>
      <c r="O13" s="20">
        <f t="shared" ref="O13:O31" si="6">(L13+M13)*COS(RADIANS(E13))</f>
        <v>173.46421031642657</v>
      </c>
      <c r="P13" s="20">
        <f>I13*SIN(RADIANS(E13))</f>
        <v>783.00094360226547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1.2100153295861011</v>
      </c>
      <c r="E14" s="3">
        <v>16.63</v>
      </c>
      <c r="F14" s="3">
        <v>0.05</v>
      </c>
      <c r="G14" s="20">
        <f t="shared" si="0"/>
        <v>25.04767258221705</v>
      </c>
      <c r="H14" s="20">
        <f t="shared" ref="H14:H31" si="8">($B$4*D14+$B$5*(C14-D14))*B14</f>
        <v>5697.7201839550335</v>
      </c>
      <c r="I14" s="20">
        <f t="shared" si="1"/>
        <v>5459.4008272052015</v>
      </c>
      <c r="J14" s="20">
        <f t="shared" si="2"/>
        <v>297.32214506832327</v>
      </c>
      <c r="K14" s="20">
        <f t="shared" ref="K14:K31" si="9">I14-J14</f>
        <v>5162.0786821368783</v>
      </c>
      <c r="L14" s="20">
        <f t="shared" si="3"/>
        <v>0</v>
      </c>
      <c r="M14" s="20">
        <f t="shared" si="4"/>
        <v>1344.6207810127833</v>
      </c>
      <c r="N14" s="20">
        <f t="shared" si="5"/>
        <v>1630.6311362658771</v>
      </c>
      <c r="O14" s="20">
        <f t="shared" si="6"/>
        <v>1288.3791353619808</v>
      </c>
      <c r="P14" s="20">
        <f t="shared" ref="P14:P31" si="10">I14*SIN(RADIANS(E14))</f>
        <v>1562.4264945943762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1.3060807358201327</v>
      </c>
      <c r="E15" s="3">
        <v>16.63</v>
      </c>
      <c r="F15" s="3">
        <v>0.05</v>
      </c>
      <c r="G15" s="20">
        <f t="shared" si="0"/>
        <v>15.393882107820895</v>
      </c>
      <c r="H15" s="20">
        <f t="shared" si="8"/>
        <v>3779.732345426673</v>
      </c>
      <c r="I15" s="20">
        <f t="shared" si="1"/>
        <v>3621.6369402178925</v>
      </c>
      <c r="J15" s="20">
        <f t="shared" si="2"/>
        <v>197.23645465971379</v>
      </c>
      <c r="K15" s="20">
        <f t="shared" si="9"/>
        <v>3424.4004855581788</v>
      </c>
      <c r="L15" s="20">
        <f t="shared" si="3"/>
        <v>0</v>
      </c>
      <c r="M15" s="20">
        <f t="shared" si="4"/>
        <v>891.98951409352014</v>
      </c>
      <c r="N15" s="20">
        <f t="shared" si="5"/>
        <v>1081.7219958537412</v>
      </c>
      <c r="O15" s="20">
        <f t="shared" si="6"/>
        <v>854.68014115783433</v>
      </c>
      <c r="P15" s="20">
        <f t="shared" si="10"/>
        <v>1036.4766552770018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1.4839039345937659</v>
      </c>
      <c r="E16" s="3">
        <v>16.63</v>
      </c>
      <c r="F16" s="3">
        <v>0.05</v>
      </c>
      <c r="G16" s="20">
        <f t="shared" si="0"/>
        <v>9.6537904743961551</v>
      </c>
      <c r="H16" s="20">
        <f t="shared" si="8"/>
        <v>2693.0630556974966</v>
      </c>
      <c r="I16" s="20">
        <f t="shared" si="1"/>
        <v>2580.4199222337088</v>
      </c>
      <c r="J16" s="20">
        <f t="shared" si="2"/>
        <v>140.53117012994969</v>
      </c>
      <c r="K16" s="20">
        <f t="shared" si="9"/>
        <v>2439.8887521037591</v>
      </c>
      <c r="L16" s="20">
        <f t="shared" si="3"/>
        <v>0</v>
      </c>
      <c r="M16" s="20">
        <f t="shared" si="4"/>
        <v>635.54341602557338</v>
      </c>
      <c r="N16" s="20">
        <f t="shared" si="5"/>
        <v>770.72799800066855</v>
      </c>
      <c r="O16" s="20">
        <f t="shared" si="6"/>
        <v>608.96045069843638</v>
      </c>
      <c r="P16" s="20">
        <f t="shared" si="10"/>
        <v>738.49064783562312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1.7128257537046501</v>
      </c>
      <c r="E17" s="3">
        <v>16.63</v>
      </c>
      <c r="F17" s="3">
        <v>0.05</v>
      </c>
      <c r="G17" s="20">
        <f t="shared" si="0"/>
        <v>6.0010048894895016</v>
      </c>
      <c r="H17" s="20">
        <f t="shared" si="8"/>
        <v>1932.3243740419011</v>
      </c>
      <c r="I17" s="20">
        <f t="shared" si="1"/>
        <v>1851.5007661801988</v>
      </c>
      <c r="J17" s="20">
        <f t="shared" si="2"/>
        <v>100.83380884091468</v>
      </c>
      <c r="K17" s="20">
        <f t="shared" si="9"/>
        <v>1750.6669573392842</v>
      </c>
      <c r="L17" s="20">
        <f t="shared" si="3"/>
        <v>0</v>
      </c>
      <c r="M17" s="20">
        <f t="shared" si="4"/>
        <v>456.014585677794</v>
      </c>
      <c r="N17" s="20">
        <f t="shared" si="5"/>
        <v>553.01211501246689</v>
      </c>
      <c r="O17" s="20">
        <f t="shared" si="6"/>
        <v>436.94079840524392</v>
      </c>
      <c r="P17" s="20">
        <f t="shared" si="10"/>
        <v>529.88119821248608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1.8456821665815022</v>
      </c>
      <c r="E18" s="3">
        <v>16.63</v>
      </c>
      <c r="F18" s="3">
        <v>0.05</v>
      </c>
      <c r="G18" s="20">
        <f t="shared" si="0"/>
        <v>18.608333422538749</v>
      </c>
      <c r="H18" s="20">
        <f t="shared" si="8"/>
        <v>6456.650256515074</v>
      </c>
      <c r="I18" s="20">
        <f t="shared" si="1"/>
        <v>6186.5870231143772</v>
      </c>
      <c r="J18" s="20">
        <f t="shared" si="2"/>
        <v>336.92512833974433</v>
      </c>
      <c r="K18" s="20">
        <f t="shared" si="9"/>
        <v>5849.6618947746329</v>
      </c>
      <c r="L18" s="20">
        <f t="shared" si="3"/>
        <v>0</v>
      </c>
      <c r="M18" s="20">
        <f t="shared" si="4"/>
        <v>1523.7227926864095</v>
      </c>
      <c r="N18" s="20">
        <f t="shared" si="5"/>
        <v>1847.8294132275753</v>
      </c>
      <c r="O18" s="20">
        <f t="shared" si="6"/>
        <v>1459.9898215867272</v>
      </c>
      <c r="P18" s="20">
        <f t="shared" si="10"/>
        <v>1770.5399881722835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1.8671435871231477</v>
      </c>
      <c r="E19" s="3">
        <v>12.98</v>
      </c>
      <c r="F19" s="3">
        <v>0.05</v>
      </c>
      <c r="G19" s="20">
        <f t="shared" si="0"/>
        <v>23.603093786392062</v>
      </c>
      <c r="H19" s="20">
        <f t="shared" si="8"/>
        <v>8425.6721512519143</v>
      </c>
      <c r="I19" s="20">
        <f t="shared" si="1"/>
        <v>8210.3838264846618</v>
      </c>
      <c r="J19" s="20">
        <f t="shared" si="2"/>
        <v>432.3302826073712</v>
      </c>
      <c r="K19" s="20">
        <f t="shared" si="9"/>
        <v>7778.0535438772904</v>
      </c>
      <c r="L19" s="20">
        <f t="shared" si="3"/>
        <v>0</v>
      </c>
      <c r="M19" s="20">
        <f t="shared" si="4"/>
        <v>2026.0311930383339</v>
      </c>
      <c r="N19" s="20">
        <f t="shared" si="5"/>
        <v>1892.4979847231373</v>
      </c>
      <c r="O19" s="20">
        <f t="shared" si="6"/>
        <v>1974.2631140476731</v>
      </c>
      <c r="P19" s="20">
        <f t="shared" si="10"/>
        <v>1844.1418757454212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1.824220746039857</v>
      </c>
      <c r="E20" s="3">
        <v>12.98</v>
      </c>
      <c r="F20" s="3">
        <v>0.05</v>
      </c>
      <c r="G20" s="20">
        <f t="shared" si="0"/>
        <v>19.672665560223301</v>
      </c>
      <c r="H20" s="20">
        <f t="shared" si="8"/>
        <v>6861.1751558507931</v>
      </c>
      <c r="I20" s="20">
        <f t="shared" si="1"/>
        <v>6685.8620320167111</v>
      </c>
      <c r="J20" s="20">
        <f t="shared" si="2"/>
        <v>352.05426236610754</v>
      </c>
      <c r="K20" s="20">
        <f t="shared" si="9"/>
        <v>6333.8077696506034</v>
      </c>
      <c r="L20" s="20">
        <f t="shared" si="3"/>
        <v>0</v>
      </c>
      <c r="M20" s="20">
        <f t="shared" si="4"/>
        <v>1649.8333470746202</v>
      </c>
      <c r="N20" s="20">
        <f t="shared" si="5"/>
        <v>1541.094873166975</v>
      </c>
      <c r="O20" s="20">
        <f t="shared" si="6"/>
        <v>1607.6776767541144</v>
      </c>
      <c r="P20" s="20">
        <f t="shared" si="10"/>
        <v>1501.7176309012384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1.8405723045477773</v>
      </c>
      <c r="E21" s="3">
        <v>12.98</v>
      </c>
      <c r="F21" s="3">
        <v>0.05</v>
      </c>
      <c r="G21" s="20">
        <f t="shared" si="0"/>
        <v>3.0684021922309683</v>
      </c>
      <c r="H21" s="20">
        <f t="shared" si="8"/>
        <v>1079.7496555952991</v>
      </c>
      <c r="I21" s="20">
        <f t="shared" si="1"/>
        <v>1052.1604626682292</v>
      </c>
      <c r="J21" s="20">
        <f t="shared" si="2"/>
        <v>55.403113884435598</v>
      </c>
      <c r="K21" s="20">
        <f t="shared" si="9"/>
        <v>996.75734878379365</v>
      </c>
      <c r="L21" s="20">
        <f t="shared" si="3"/>
        <v>0</v>
      </c>
      <c r="M21" s="20">
        <f t="shared" si="4"/>
        <v>259.63584194092249</v>
      </c>
      <c r="N21" s="20">
        <f t="shared" si="5"/>
        <v>242.5235649497692</v>
      </c>
      <c r="O21" s="20">
        <f t="shared" si="6"/>
        <v>253.00176403502024</v>
      </c>
      <c r="P21" s="20">
        <f t="shared" si="10"/>
        <v>236.32673090764951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2.0296371997956055</v>
      </c>
      <c r="E22" s="3">
        <v>14.04</v>
      </c>
      <c r="F22" s="3">
        <v>0.05</v>
      </c>
      <c r="G22" s="20">
        <f t="shared" si="0"/>
        <v>12.379827584824378</v>
      </c>
      <c r="H22" s="20">
        <f t="shared" si="8"/>
        <v>4782.5599713847723</v>
      </c>
      <c r="I22" s="20">
        <f t="shared" si="1"/>
        <v>4639.6886275493271</v>
      </c>
      <c r="J22" s="20">
        <f t="shared" si="2"/>
        <v>246.49153979944253</v>
      </c>
      <c r="K22" s="20">
        <f t="shared" si="9"/>
        <v>4393.1970877498843</v>
      </c>
      <c r="L22" s="20">
        <f t="shared" si="3"/>
        <v>0</v>
      </c>
      <c r="M22" s="20">
        <f t="shared" si="4"/>
        <v>1144.3421270804836</v>
      </c>
      <c r="N22" s="20">
        <f t="shared" si="5"/>
        <v>1160.2453702908515</v>
      </c>
      <c r="O22" s="20">
        <f t="shared" si="6"/>
        <v>1110.1567329648376</v>
      </c>
      <c r="P22" s="20">
        <f t="shared" si="10"/>
        <v>1125.5848921736663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2.0807358201328565</v>
      </c>
      <c r="E23" s="3">
        <v>14.04</v>
      </c>
      <c r="F23" s="3">
        <v>0.05</v>
      </c>
      <c r="G23" s="20">
        <f t="shared" si="0"/>
        <v>8.2360385014776671</v>
      </c>
      <c r="H23" s="20">
        <f t="shared" si="8"/>
        <v>3261.8405396014305</v>
      </c>
      <c r="I23" s="20">
        <f t="shared" si="1"/>
        <v>3164.398260976986</v>
      </c>
      <c r="J23" s="20">
        <f t="shared" si="2"/>
        <v>168.11416939823576</v>
      </c>
      <c r="K23" s="20">
        <f t="shared" si="9"/>
        <v>2996.2840915787501</v>
      </c>
      <c r="L23" s="20">
        <f t="shared" si="3"/>
        <v>0</v>
      </c>
      <c r="M23" s="20">
        <f t="shared" si="4"/>
        <v>780.47354630538484</v>
      </c>
      <c r="N23" s="20">
        <f t="shared" si="5"/>
        <v>791.32000588458368</v>
      </c>
      <c r="O23" s="20">
        <f t="shared" si="6"/>
        <v>757.15814512780594</v>
      </c>
      <c r="P23" s="20">
        <f t="shared" si="10"/>
        <v>767.6805840433417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1.8395503321410323</v>
      </c>
      <c r="E24" s="3">
        <v>14.04</v>
      </c>
      <c r="F24" s="3">
        <v>0.05</v>
      </c>
      <c r="G24" s="20">
        <f t="shared" si="0"/>
        <v>11.245954950077765</v>
      </c>
      <c r="H24" s="20">
        <f t="shared" si="8"/>
        <v>3937.6347470618293</v>
      </c>
      <c r="I24" s="20">
        <f t="shared" si="1"/>
        <v>3820.004195388271</v>
      </c>
      <c r="J24" s="20">
        <f t="shared" si="2"/>
        <v>202.94437660549124</v>
      </c>
      <c r="K24" s="20">
        <f t="shared" si="9"/>
        <v>3617.05981878278</v>
      </c>
      <c r="L24" s="20">
        <f t="shared" si="3"/>
        <v>0</v>
      </c>
      <c r="M24" s="20">
        <f t="shared" si="4"/>
        <v>942.1735114832361</v>
      </c>
      <c r="N24" s="20">
        <f t="shared" si="5"/>
        <v>955.26716079046844</v>
      </c>
      <c r="O24" s="20">
        <f t="shared" si="6"/>
        <v>914.02758199836342</v>
      </c>
      <c r="P24" s="20">
        <f t="shared" si="10"/>
        <v>926.73007943642369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1.5840572304547778</v>
      </c>
      <c r="E25" s="3">
        <v>14.04</v>
      </c>
      <c r="F25" s="3">
        <v>0.05</v>
      </c>
      <c r="G25" s="20">
        <f t="shared" si="0"/>
        <v>9.3699111362242782</v>
      </c>
      <c r="H25" s="20">
        <f t="shared" si="8"/>
        <v>2825.0995401124169</v>
      </c>
      <c r="I25" s="20">
        <f t="shared" si="1"/>
        <v>2740.7042015950219</v>
      </c>
      <c r="J25" s="20">
        <f t="shared" si="2"/>
        <v>145.60468449857768</v>
      </c>
      <c r="K25" s="20">
        <f t="shared" si="9"/>
        <v>2595.0995170964443</v>
      </c>
      <c r="L25" s="20">
        <f t="shared" si="3"/>
        <v>0</v>
      </c>
      <c r="M25" s="20">
        <f t="shared" si="4"/>
        <v>675.97279203804123</v>
      </c>
      <c r="N25" s="20">
        <f t="shared" si="5"/>
        <v>685.36697535173153</v>
      </c>
      <c r="O25" s="20">
        <f t="shared" si="6"/>
        <v>655.77918405977903</v>
      </c>
      <c r="P25" s="20">
        <f t="shared" si="10"/>
        <v>664.89273114469347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1.6239141543178335</v>
      </c>
      <c r="E26" s="3">
        <v>14.04</v>
      </c>
      <c r="F26" s="3">
        <v>0.05</v>
      </c>
      <c r="G26" s="20">
        <f t="shared" si="0"/>
        <v>14.204331733462109</v>
      </c>
      <c r="H26" s="20">
        <f t="shared" si="8"/>
        <v>4390.4727685232501</v>
      </c>
      <c r="I26" s="20">
        <f t="shared" si="1"/>
        <v>4259.3144039099525</v>
      </c>
      <c r="J26" s="20">
        <f t="shared" si="2"/>
        <v>226.28349662857781</v>
      </c>
      <c r="K26" s="20">
        <f t="shared" si="9"/>
        <v>4033.0309072813748</v>
      </c>
      <c r="L26" s="20">
        <f t="shared" si="3"/>
        <v>0</v>
      </c>
      <c r="M26" s="20">
        <f t="shared" si="4"/>
        <v>1050.5258641568266</v>
      </c>
      <c r="N26" s="20">
        <f t="shared" si="5"/>
        <v>1065.1253164719233</v>
      </c>
      <c r="O26" s="20">
        <f t="shared" si="6"/>
        <v>1019.1430811192895</v>
      </c>
      <c r="P26" s="20">
        <f t="shared" si="10"/>
        <v>1033.3063981043538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1.7772100153295862</v>
      </c>
      <c r="E27" s="3">
        <v>14.04</v>
      </c>
      <c r="F27" s="3">
        <v>0.05</v>
      </c>
      <c r="G27" s="20">
        <f t="shared" si="0"/>
        <v>4.3499477442097314</v>
      </c>
      <c r="H27" s="20">
        <f t="shared" si="8"/>
        <v>1471.4659131323453</v>
      </c>
      <c r="I27" s="20">
        <f t="shared" si="1"/>
        <v>1427.5082181582879</v>
      </c>
      <c r="J27" s="20">
        <f t="shared" si="2"/>
        <v>75.838860539236478</v>
      </c>
      <c r="K27" s="20">
        <f t="shared" si="9"/>
        <v>1351.6693576190514</v>
      </c>
      <c r="L27" s="20">
        <f t="shared" si="3"/>
        <v>0</v>
      </c>
      <c r="M27" s="20">
        <f t="shared" si="4"/>
        <v>352.08349566659774</v>
      </c>
      <c r="N27" s="20">
        <f t="shared" si="5"/>
        <v>356.97649866756876</v>
      </c>
      <c r="O27" s="20">
        <f t="shared" si="6"/>
        <v>341.56556333137536</v>
      </c>
      <c r="P27" s="20">
        <f t="shared" si="10"/>
        <v>346.31239567932329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1.5605518650996422</v>
      </c>
      <c r="E28" s="3">
        <v>-1.54</v>
      </c>
      <c r="F28" s="3">
        <v>0.05</v>
      </c>
      <c r="G28" s="20">
        <f t="shared" si="0"/>
        <v>7.932865300103237</v>
      </c>
      <c r="H28" s="20">
        <f t="shared" si="8"/>
        <v>2428.0095881451198</v>
      </c>
      <c r="I28" s="20">
        <f t="shared" si="1"/>
        <v>2427.1326066434317</v>
      </c>
      <c r="J28" s="20">
        <f t="shared" si="2"/>
        <v>121.44434432606793</v>
      </c>
      <c r="K28" s="20">
        <f t="shared" si="9"/>
        <v>2305.6882623173638</v>
      </c>
      <c r="L28" s="20">
        <f t="shared" si="3"/>
        <v>0</v>
      </c>
      <c r="M28" s="20">
        <f t="shared" si="4"/>
        <v>600.58680677951236</v>
      </c>
      <c r="N28" s="20">
        <f t="shared" si="5"/>
        <v>-65.252355458592405</v>
      </c>
      <c r="O28" s="20">
        <f t="shared" si="6"/>
        <v>600.36987867417247</v>
      </c>
      <c r="P28" s="20">
        <f t="shared" si="10"/>
        <v>-65.228786726014846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0.81246806336228927</v>
      </c>
      <c r="E29" s="3">
        <v>-1.54</v>
      </c>
      <c r="F29" s="3">
        <v>0.05</v>
      </c>
      <c r="G29" s="20">
        <f t="shared" si="0"/>
        <v>19.877179509842538</v>
      </c>
      <c r="H29" s="20">
        <f t="shared" si="8"/>
        <v>3167.4018702095045</v>
      </c>
      <c r="I29" s="20">
        <f t="shared" si="1"/>
        <v>3166.2578249544331</v>
      </c>
      <c r="J29" s="20">
        <f t="shared" si="2"/>
        <v>158.42731644178485</v>
      </c>
      <c r="K29" s="20">
        <f t="shared" si="9"/>
        <v>3007.8305085126481</v>
      </c>
      <c r="L29" s="20">
        <f t="shared" si="3"/>
        <v>0</v>
      </c>
      <c r="M29" s="20">
        <f t="shared" si="4"/>
        <v>783.48116263817781</v>
      </c>
      <c r="N29" s="20">
        <f t="shared" si="5"/>
        <v>-85.123400551731223</v>
      </c>
      <c r="O29" s="20">
        <f t="shared" si="6"/>
        <v>783.19817426370457</v>
      </c>
      <c r="P29" s="20">
        <f t="shared" si="10"/>
        <v>-85.092654525023121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0.29637199795605518</v>
      </c>
      <c r="E30" s="3">
        <v>-1.54</v>
      </c>
      <c r="F30" s="3">
        <v>0.05</v>
      </c>
      <c r="G30" s="20">
        <f t="shared" si="0"/>
        <v>8.1929592443689163</v>
      </c>
      <c r="H30" s="20">
        <f t="shared" si="8"/>
        <v>476.23364333162999</v>
      </c>
      <c r="I30" s="20">
        <f t="shared" si="1"/>
        <v>476.06163079192567</v>
      </c>
      <c r="J30" s="20">
        <f t="shared" si="2"/>
        <v>23.820285901180512</v>
      </c>
      <c r="K30" s="20">
        <f t="shared" si="9"/>
        <v>452.24134489074515</v>
      </c>
      <c r="L30" s="20">
        <f t="shared" si="3"/>
        <v>0</v>
      </c>
      <c r="M30" s="20">
        <f t="shared" si="4"/>
        <v>117.80004680624917</v>
      </c>
      <c r="N30" s="20">
        <f t="shared" si="5"/>
        <v>-12.798700271919476</v>
      </c>
      <c r="O30" s="20">
        <f t="shared" si="6"/>
        <v>117.75749818434443</v>
      </c>
      <c r="P30" s="20">
        <f t="shared" si="10"/>
        <v>-12.79407746341043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0.1594276954522228</v>
      </c>
      <c r="E31" s="3">
        <v>-42.04</v>
      </c>
      <c r="F31" s="3">
        <v>0.05</v>
      </c>
      <c r="G31" s="20">
        <f t="shared" si="0"/>
        <v>4.5914949431503365</v>
      </c>
      <c r="H31" s="20">
        <f t="shared" si="8"/>
        <v>106.66382422074604</v>
      </c>
      <c r="I31" s="20">
        <f t="shared" si="1"/>
        <v>79.216822646260908</v>
      </c>
      <c r="J31" s="20">
        <f t="shared" si="2"/>
        <v>7.1810323977512009</v>
      </c>
      <c r="K31" s="20">
        <f t="shared" si="9"/>
        <v>72.035790248509713</v>
      </c>
      <c r="L31" s="20">
        <f t="shared" si="3"/>
        <v>0</v>
      </c>
      <c r="M31" s="20">
        <f t="shared" si="4"/>
        <v>18.763917892225532</v>
      </c>
      <c r="N31" s="20">
        <f t="shared" si="5"/>
        <v>-71.427350554427363</v>
      </c>
      <c r="O31" s="20">
        <f t="shared" si="6"/>
        <v>13.935539689081619</v>
      </c>
      <c r="P31" s="20">
        <f t="shared" si="10"/>
        <v>-53.047486364752459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15505.36</v>
      </c>
      <c r="N32" s="19">
        <f>ROUND(SUM(N13:N31),2)</f>
        <v>15476.19</v>
      </c>
      <c r="O32" s="19">
        <f>ROUND(SUM(O13:O31),2)</f>
        <v>14970.45</v>
      </c>
      <c r="P32" s="19">
        <f>ROUND(SUM(P13:P31),2)</f>
        <v>14651.35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FOS=Σ(c'l+N'tanφ)/Σ(Wsinα)=(0+15505.36)/15476.19=1.002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FOS=Σ((c*l+N'tanφ)cosα)/Σ(Nsinα)=(14970.45)/14651.35=1.022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A3" sqref="A3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0.96492034264360982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0.98440997543720143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1.153688524590164</v>
      </c>
      <c r="E13" s="3">
        <v>46.45</v>
      </c>
      <c r="F13" s="3">
        <v>0.1</v>
      </c>
      <c r="G13" s="20">
        <f t="shared" ref="G13:G31" si="0">B13/COS(RADIANS(E13))</f>
        <v>20.160022623402828</v>
      </c>
      <c r="H13" s="20">
        <f>($B$4*D13+$B$5*(C13-D13))*B13</f>
        <v>1572.0263668032787</v>
      </c>
      <c r="I13" s="20">
        <f t="shared" ref="I13:I31" si="1">H13*COS(RADIANS(E13))</f>
        <v>1083.10623667405</v>
      </c>
      <c r="J13" s="20">
        <f t="shared" ref="J13:J31" si="2">$B$8*D13*G13</f>
        <v>228.16477407732077</v>
      </c>
      <c r="K13" s="20">
        <f>I13-J13</f>
        <v>854.94146259672925</v>
      </c>
      <c r="L13" s="20">
        <f t="shared" ref="L13:L31" si="3">$B$2*G13</f>
        <v>0</v>
      </c>
      <c r="M13" s="20">
        <f t="shared" ref="M13:M31" si="4">K13*TAN(RADIANS($B$3))</f>
        <v>227.48233422297022</v>
      </c>
      <c r="N13" s="20">
        <f t="shared" ref="N13:N31" si="5">H13*SIN(RADIANS(E13))</f>
        <v>1139.362882492884</v>
      </c>
      <c r="O13" s="20">
        <f t="shared" ref="O13:O31" si="6">(L13+M13)*COS(RADIANS(E13))</f>
        <v>156.73244427261079</v>
      </c>
      <c r="P13" s="20">
        <f>I13*SIN(RADIANS(E13))</f>
        <v>785.00658126518113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2.4262295081967213</v>
      </c>
      <c r="E14" s="3">
        <v>16.63</v>
      </c>
      <c r="F14" s="3">
        <v>0.1</v>
      </c>
      <c r="G14" s="20">
        <f t="shared" si="0"/>
        <v>25.04767258221705</v>
      </c>
      <c r="H14" s="20">
        <f t="shared" ref="H14:H31" si="8">($B$4*D14+$B$5*(C14-D14))*B14</f>
        <v>5712.3147540983609</v>
      </c>
      <c r="I14" s="20">
        <f t="shared" si="1"/>
        <v>5473.3849481765264</v>
      </c>
      <c r="J14" s="20">
        <f t="shared" si="2"/>
        <v>596.16745686343097</v>
      </c>
      <c r="K14" s="20">
        <f t="shared" ref="K14:K31" si="9">I14-J14</f>
        <v>4877.2174913130957</v>
      </c>
      <c r="L14" s="20">
        <f t="shared" si="3"/>
        <v>0</v>
      </c>
      <c r="M14" s="20">
        <f t="shared" si="4"/>
        <v>1297.7272339408546</v>
      </c>
      <c r="N14" s="20">
        <f t="shared" si="5"/>
        <v>1634.8079578239351</v>
      </c>
      <c r="O14" s="20">
        <f t="shared" si="6"/>
        <v>1243.4470113879031</v>
      </c>
      <c r="P14" s="20">
        <f t="shared" ref="P14:P31" si="10">I14*SIN(RADIANS(E14))</f>
        <v>1566.428611639956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2.6188524590163933</v>
      </c>
      <c r="E15" s="3">
        <v>16.63</v>
      </c>
      <c r="F15" s="3">
        <v>0.1</v>
      </c>
      <c r="G15" s="20">
        <f t="shared" si="0"/>
        <v>15.393882107820895</v>
      </c>
      <c r="H15" s="20">
        <f t="shared" si="8"/>
        <v>3789.4140368852459</v>
      </c>
      <c r="I15" s="20">
        <f t="shared" si="1"/>
        <v>3630.9136741836151</v>
      </c>
      <c r="J15" s="20">
        <f t="shared" si="2"/>
        <v>395.48334197649586</v>
      </c>
      <c r="K15" s="20">
        <f t="shared" si="9"/>
        <v>3235.4303322071191</v>
      </c>
      <c r="L15" s="20">
        <f t="shared" si="3"/>
        <v>0</v>
      </c>
      <c r="M15" s="20">
        <f t="shared" si="4"/>
        <v>860.88144789562489</v>
      </c>
      <c r="N15" s="20">
        <f t="shared" si="5"/>
        <v>1084.4928001463995</v>
      </c>
      <c r="O15" s="20">
        <f t="shared" si="6"/>
        <v>824.87323649238681</v>
      </c>
      <c r="P15" s="20">
        <f t="shared" si="10"/>
        <v>1039.131564742363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2.9754098360655736</v>
      </c>
      <c r="E16" s="3">
        <v>16.63</v>
      </c>
      <c r="F16" s="3">
        <v>0.1</v>
      </c>
      <c r="G16" s="20">
        <f t="shared" si="0"/>
        <v>9.6537904743961551</v>
      </c>
      <c r="H16" s="20">
        <f t="shared" si="8"/>
        <v>2699.9612704918036</v>
      </c>
      <c r="I16" s="20">
        <f t="shared" si="1"/>
        <v>2587.0296044115612</v>
      </c>
      <c r="J16" s="20">
        <f t="shared" si="2"/>
        <v>281.78227453310609</v>
      </c>
      <c r="K16" s="20">
        <f t="shared" si="9"/>
        <v>2305.2473298784553</v>
      </c>
      <c r="L16" s="20">
        <f t="shared" si="3"/>
        <v>0</v>
      </c>
      <c r="M16" s="20">
        <f t="shared" si="4"/>
        <v>613.37888791735702</v>
      </c>
      <c r="N16" s="20">
        <f t="shared" si="5"/>
        <v>772.70219881521939</v>
      </c>
      <c r="O16" s="20">
        <f t="shared" si="6"/>
        <v>587.72300147631347</v>
      </c>
      <c r="P16" s="20">
        <f t="shared" si="10"/>
        <v>740.3822734704479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3.4344262295081971</v>
      </c>
      <c r="E17" s="3">
        <v>16.63</v>
      </c>
      <c r="F17" s="3">
        <v>0.1</v>
      </c>
      <c r="G17" s="20">
        <f t="shared" si="0"/>
        <v>6.0010048894895016</v>
      </c>
      <c r="H17" s="20">
        <f t="shared" si="8"/>
        <v>1937.2739754098359</v>
      </c>
      <c r="I17" s="20">
        <f t="shared" si="1"/>
        <v>1856.2433398640617</v>
      </c>
      <c r="J17" s="20">
        <f t="shared" si="2"/>
        <v>202.1841843254816</v>
      </c>
      <c r="K17" s="20">
        <f t="shared" si="9"/>
        <v>1654.0591555385802</v>
      </c>
      <c r="L17" s="20">
        <f t="shared" si="3"/>
        <v>0</v>
      </c>
      <c r="M17" s="20">
        <f t="shared" si="4"/>
        <v>440.11111182038331</v>
      </c>
      <c r="N17" s="20">
        <f t="shared" si="5"/>
        <v>554.42864194641265</v>
      </c>
      <c r="O17" s="20">
        <f t="shared" si="6"/>
        <v>421.70252142262171</v>
      </c>
      <c r="P17" s="20">
        <f t="shared" si="10"/>
        <v>531.23847587184173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3.7008196721311473</v>
      </c>
      <c r="E18" s="3">
        <v>16.63</v>
      </c>
      <c r="F18" s="3">
        <v>0.1</v>
      </c>
      <c r="G18" s="20">
        <f t="shared" si="0"/>
        <v>18.608333422538749</v>
      </c>
      <c r="H18" s="20">
        <f t="shared" si="8"/>
        <v>6473.1888073770488</v>
      </c>
      <c r="I18" s="20">
        <f t="shared" si="1"/>
        <v>6202.4338136448951</v>
      </c>
      <c r="J18" s="20">
        <f t="shared" si="2"/>
        <v>675.57630754188494</v>
      </c>
      <c r="K18" s="20">
        <f t="shared" si="9"/>
        <v>5526.8575061030097</v>
      </c>
      <c r="L18" s="20">
        <f t="shared" si="3"/>
        <v>0</v>
      </c>
      <c r="M18" s="20">
        <f t="shared" si="4"/>
        <v>1470.5830766323468</v>
      </c>
      <c r="N18" s="20">
        <f t="shared" si="5"/>
        <v>1852.5625828311295</v>
      </c>
      <c r="O18" s="20">
        <f t="shared" si="6"/>
        <v>1409.0727880335594</v>
      </c>
      <c r="P18" s="20">
        <f t="shared" si="10"/>
        <v>1775.0751828141183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3.7438524590163933</v>
      </c>
      <c r="E19" s="3">
        <v>12.98</v>
      </c>
      <c r="F19" s="3">
        <v>0.1</v>
      </c>
      <c r="G19" s="20">
        <f t="shared" si="0"/>
        <v>23.603093786392062</v>
      </c>
      <c r="H19" s="20">
        <f t="shared" si="8"/>
        <v>8447.2543032786889</v>
      </c>
      <c r="I19" s="20">
        <f t="shared" si="1"/>
        <v>8231.4145227615209</v>
      </c>
      <c r="J19" s="20">
        <f t="shared" si="2"/>
        <v>866.8753719903948</v>
      </c>
      <c r="K19" s="20">
        <f t="shared" si="9"/>
        <v>7364.5391507711265</v>
      </c>
      <c r="L19" s="20">
        <f t="shared" si="3"/>
        <v>0</v>
      </c>
      <c r="M19" s="20">
        <f t="shared" si="4"/>
        <v>1959.552355088078</v>
      </c>
      <c r="N19" s="20">
        <f t="shared" si="5"/>
        <v>1897.3455717741704</v>
      </c>
      <c r="O19" s="20">
        <f t="shared" si="6"/>
        <v>1909.4829082537442</v>
      </c>
      <c r="P19" s="20">
        <f t="shared" si="10"/>
        <v>1848.8655998123927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3.6577868852459021</v>
      </c>
      <c r="E20" s="3">
        <v>12.98</v>
      </c>
      <c r="F20" s="3">
        <v>0.1</v>
      </c>
      <c r="G20" s="20">
        <f t="shared" si="0"/>
        <v>19.672665560223301</v>
      </c>
      <c r="H20" s="20">
        <f t="shared" si="8"/>
        <v>6878.7498872950828</v>
      </c>
      <c r="I20" s="20">
        <f t="shared" si="1"/>
        <v>6702.9877032052782</v>
      </c>
      <c r="J20" s="20">
        <f t="shared" si="2"/>
        <v>705.91208140417268</v>
      </c>
      <c r="K20" s="20">
        <f t="shared" si="9"/>
        <v>5997.0756218011056</v>
      </c>
      <c r="L20" s="20">
        <f t="shared" si="3"/>
        <v>0</v>
      </c>
      <c r="M20" s="20">
        <f t="shared" si="4"/>
        <v>1595.6984432774957</v>
      </c>
      <c r="N20" s="20">
        <f t="shared" si="5"/>
        <v>1545.0423497888166</v>
      </c>
      <c r="O20" s="20">
        <f t="shared" si="6"/>
        <v>1554.9259994273182</v>
      </c>
      <c r="P20" s="20">
        <f t="shared" si="10"/>
        <v>1505.5642436853091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3.6905737704918038</v>
      </c>
      <c r="E21" s="3">
        <v>12.98</v>
      </c>
      <c r="F21" s="3">
        <v>0.1</v>
      </c>
      <c r="G21" s="20">
        <f t="shared" si="0"/>
        <v>3.0684021922309683</v>
      </c>
      <c r="H21" s="20">
        <f t="shared" si="8"/>
        <v>1082.5154077868856</v>
      </c>
      <c r="I21" s="20">
        <f t="shared" si="1"/>
        <v>1054.8555458205558</v>
      </c>
      <c r="J21" s="20">
        <f t="shared" si="2"/>
        <v>111.09005519655786</v>
      </c>
      <c r="K21" s="20">
        <f t="shared" si="9"/>
        <v>943.76549062399795</v>
      </c>
      <c r="L21" s="20">
        <f t="shared" si="3"/>
        <v>0</v>
      </c>
      <c r="M21" s="20">
        <f t="shared" si="4"/>
        <v>251.11658067694134</v>
      </c>
      <c r="N21" s="20">
        <f t="shared" si="5"/>
        <v>243.14478309769385</v>
      </c>
      <c r="O21" s="20">
        <f t="shared" si="6"/>
        <v>244.70018243538547</v>
      </c>
      <c r="P21" s="20">
        <f t="shared" si="10"/>
        <v>236.93207601755643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4.0696721311475406</v>
      </c>
      <c r="E22" s="3">
        <v>14.04</v>
      </c>
      <c r="F22" s="3">
        <v>0.1</v>
      </c>
      <c r="G22" s="20">
        <f t="shared" si="0"/>
        <v>12.379827584824378</v>
      </c>
      <c r="H22" s="20">
        <f t="shared" si="8"/>
        <v>4794.8103811475403</v>
      </c>
      <c r="I22" s="20">
        <f t="shared" si="1"/>
        <v>4651.5730758780901</v>
      </c>
      <c r="J22" s="20">
        <f t="shared" si="2"/>
        <v>494.24584363474287</v>
      </c>
      <c r="K22" s="20">
        <f t="shared" si="9"/>
        <v>4157.3272322433477</v>
      </c>
      <c r="L22" s="20">
        <f t="shared" si="3"/>
        <v>0</v>
      </c>
      <c r="M22" s="20">
        <f t="shared" si="4"/>
        <v>1106.17924652641</v>
      </c>
      <c r="N22" s="20">
        <f t="shared" si="5"/>
        <v>1163.2173102762274</v>
      </c>
      <c r="O22" s="20">
        <f t="shared" si="6"/>
        <v>1073.1339075406559</v>
      </c>
      <c r="P22" s="20">
        <f t="shared" si="10"/>
        <v>1128.4680501966518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4.1721311475409832</v>
      </c>
      <c r="E23" s="3">
        <v>14.04</v>
      </c>
      <c r="F23" s="3">
        <v>0.1</v>
      </c>
      <c r="G23" s="20">
        <f t="shared" si="0"/>
        <v>8.2360385014776671</v>
      </c>
      <c r="H23" s="20">
        <f t="shared" si="8"/>
        <v>3270.1956639344262</v>
      </c>
      <c r="I23" s="20">
        <f t="shared" si="1"/>
        <v>3172.5037893094068</v>
      </c>
      <c r="J23" s="20">
        <f t="shared" si="2"/>
        <v>337.08957941838867</v>
      </c>
      <c r="K23" s="20">
        <f t="shared" si="9"/>
        <v>2835.4142098910179</v>
      </c>
      <c r="L23" s="20">
        <f t="shared" si="3"/>
        <v>0</v>
      </c>
      <c r="M23" s="20">
        <f t="shared" si="4"/>
        <v>754.44538740219377</v>
      </c>
      <c r="N23" s="20">
        <f t="shared" si="5"/>
        <v>793.34695262096841</v>
      </c>
      <c r="O23" s="20">
        <f t="shared" si="6"/>
        <v>731.90753591814962</v>
      </c>
      <c r="P23" s="20">
        <f t="shared" si="10"/>
        <v>769.64697898197733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3.6885245901639343</v>
      </c>
      <c r="E24" s="3">
        <v>14.04</v>
      </c>
      <c r="F24" s="3">
        <v>0.1</v>
      </c>
      <c r="G24" s="20">
        <f t="shared" si="0"/>
        <v>11.245954950077765</v>
      </c>
      <c r="H24" s="20">
        <f t="shared" si="8"/>
        <v>3947.7209016393444</v>
      </c>
      <c r="I24" s="20">
        <f t="shared" si="1"/>
        <v>3829.7890422002288</v>
      </c>
      <c r="J24" s="20">
        <f t="shared" si="2"/>
        <v>406.92842727146143</v>
      </c>
      <c r="K24" s="20">
        <f t="shared" si="9"/>
        <v>3422.8606149287675</v>
      </c>
      <c r="L24" s="20">
        <f t="shared" si="3"/>
        <v>0</v>
      </c>
      <c r="M24" s="20">
        <f t="shared" si="4"/>
        <v>910.75279006692324</v>
      </c>
      <c r="N24" s="20">
        <f t="shared" si="5"/>
        <v>957.71405413265711</v>
      </c>
      <c r="O24" s="20">
        <f t="shared" si="6"/>
        <v>883.54550447149211</v>
      </c>
      <c r="P24" s="20">
        <f t="shared" si="10"/>
        <v>929.10387574645563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3.1762295081967213</v>
      </c>
      <c r="E25" s="3">
        <v>14.04</v>
      </c>
      <c r="F25" s="3">
        <v>0.1</v>
      </c>
      <c r="G25" s="20">
        <f t="shared" si="0"/>
        <v>9.3699111362242782</v>
      </c>
      <c r="H25" s="20">
        <f t="shared" si="8"/>
        <v>2832.3359631147537</v>
      </c>
      <c r="I25" s="20">
        <f t="shared" si="1"/>
        <v>2747.7244480130416</v>
      </c>
      <c r="J25" s="20">
        <f t="shared" si="2"/>
        <v>291.95529463495546</v>
      </c>
      <c r="K25" s="20">
        <f t="shared" si="9"/>
        <v>2455.7691533780862</v>
      </c>
      <c r="L25" s="20">
        <f t="shared" si="3"/>
        <v>0</v>
      </c>
      <c r="M25" s="20">
        <f t="shared" si="4"/>
        <v>653.4296484187754</v>
      </c>
      <c r="N25" s="20">
        <f t="shared" si="5"/>
        <v>687.1225260058086</v>
      </c>
      <c r="O25" s="20">
        <f t="shared" si="6"/>
        <v>633.90948086623303</v>
      </c>
      <c r="P25" s="20">
        <f t="shared" si="10"/>
        <v>666.59583752569927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3.2561475409836067</v>
      </c>
      <c r="E26" s="3">
        <v>14.04</v>
      </c>
      <c r="F26" s="3">
        <v>0.1</v>
      </c>
      <c r="G26" s="20">
        <f t="shared" si="0"/>
        <v>14.204331733462109</v>
      </c>
      <c r="H26" s="20">
        <f t="shared" si="8"/>
        <v>4401.718856557377</v>
      </c>
      <c r="I26" s="20">
        <f t="shared" si="1"/>
        <v>4270.2245330183287</v>
      </c>
      <c r="J26" s="20">
        <f t="shared" si="2"/>
        <v>453.7262324816873</v>
      </c>
      <c r="K26" s="20">
        <f t="shared" si="9"/>
        <v>3816.4983005366412</v>
      </c>
      <c r="L26" s="20">
        <f t="shared" si="3"/>
        <v>0</v>
      </c>
      <c r="M26" s="20">
        <f t="shared" si="4"/>
        <v>1015.4916797778378</v>
      </c>
      <c r="N26" s="20">
        <f t="shared" si="5"/>
        <v>1067.8536087784598</v>
      </c>
      <c r="O26" s="20">
        <f t="shared" si="6"/>
        <v>985.15548706689424</v>
      </c>
      <c r="P26" s="20">
        <f t="shared" si="10"/>
        <v>1035.9531870339242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3.5635245901639347</v>
      </c>
      <c r="E27" s="3">
        <v>14.04</v>
      </c>
      <c r="F27" s="3">
        <v>0.1</v>
      </c>
      <c r="G27" s="20">
        <f t="shared" si="0"/>
        <v>4.3499477442097314</v>
      </c>
      <c r="H27" s="20">
        <f t="shared" si="8"/>
        <v>1475.235036885246</v>
      </c>
      <c r="I27" s="20">
        <f t="shared" si="1"/>
        <v>1431.1647453564394</v>
      </c>
      <c r="J27" s="20">
        <f t="shared" si="2"/>
        <v>152.06623983123546</v>
      </c>
      <c r="K27" s="20">
        <f t="shared" si="9"/>
        <v>1279.098505525204</v>
      </c>
      <c r="L27" s="20">
        <f t="shared" si="3"/>
        <v>0</v>
      </c>
      <c r="M27" s="20">
        <f t="shared" si="4"/>
        <v>340.34179703275908</v>
      </c>
      <c r="N27" s="20">
        <f t="shared" si="5"/>
        <v>357.89088519079513</v>
      </c>
      <c r="O27" s="20">
        <f t="shared" si="6"/>
        <v>330.17462919871696</v>
      </c>
      <c r="P27" s="20">
        <f t="shared" si="10"/>
        <v>347.1994663649773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3.1290983606557377</v>
      </c>
      <c r="E28" s="3">
        <v>-1.54</v>
      </c>
      <c r="F28" s="3">
        <v>0.1</v>
      </c>
      <c r="G28" s="20">
        <f t="shared" si="0"/>
        <v>7.932865300103237</v>
      </c>
      <c r="H28" s="20">
        <f t="shared" si="8"/>
        <v>2434.2288749999998</v>
      </c>
      <c r="I28" s="20">
        <f t="shared" si="1"/>
        <v>2433.3496471317603</v>
      </c>
      <c r="J28" s="20">
        <f t="shared" si="2"/>
        <v>243.51084205544566</v>
      </c>
      <c r="K28" s="20">
        <f t="shared" si="9"/>
        <v>2189.8388050763147</v>
      </c>
      <c r="L28" s="20">
        <f t="shared" si="3"/>
        <v>0</v>
      </c>
      <c r="M28" s="20">
        <f t="shared" si="4"/>
        <v>582.67105380263229</v>
      </c>
      <c r="N28" s="20">
        <f t="shared" si="5"/>
        <v>-65.419497762533481</v>
      </c>
      <c r="O28" s="20">
        <f t="shared" si="6"/>
        <v>582.46059675244237</v>
      </c>
      <c r="P28" s="20">
        <f t="shared" si="10"/>
        <v>-65.395868659226977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1.6290983606557379</v>
      </c>
      <c r="E29" s="3">
        <v>-1.54</v>
      </c>
      <c r="F29" s="3">
        <v>0.1</v>
      </c>
      <c r="G29" s="20">
        <f t="shared" si="0"/>
        <v>19.877179509842538</v>
      </c>
      <c r="H29" s="20">
        <f t="shared" si="8"/>
        <v>3175.5150922131152</v>
      </c>
      <c r="I29" s="20">
        <f t="shared" si="1"/>
        <v>3174.3681165142548</v>
      </c>
      <c r="J29" s="20">
        <f t="shared" si="2"/>
        <v>317.66624823419363</v>
      </c>
      <c r="K29" s="20">
        <f t="shared" si="9"/>
        <v>2856.7018682800613</v>
      </c>
      <c r="L29" s="20">
        <f t="shared" si="3"/>
        <v>0</v>
      </c>
      <c r="M29" s="20">
        <f t="shared" si="4"/>
        <v>760.10959534196593</v>
      </c>
      <c r="N29" s="20">
        <f t="shared" si="5"/>
        <v>-85.341442049046108</v>
      </c>
      <c r="O29" s="20">
        <f t="shared" si="6"/>
        <v>759.83504862780751</v>
      </c>
      <c r="P29" s="20">
        <f t="shared" si="10"/>
        <v>-85.31061726714664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0.59426229508196726</v>
      </c>
      <c r="E30" s="3">
        <v>-1.54</v>
      </c>
      <c r="F30" s="3">
        <v>0.1</v>
      </c>
      <c r="G30" s="20">
        <f t="shared" si="0"/>
        <v>8.1929592443689163</v>
      </c>
      <c r="H30" s="20">
        <f t="shared" si="8"/>
        <v>477.45350409836061</v>
      </c>
      <c r="I30" s="20">
        <f t="shared" si="1"/>
        <v>477.28105095276561</v>
      </c>
      <c r="J30" s="20">
        <f t="shared" si="2"/>
        <v>47.76260195554331</v>
      </c>
      <c r="K30" s="20">
        <f t="shared" si="9"/>
        <v>429.51844899722232</v>
      </c>
      <c r="L30" s="20">
        <f t="shared" si="3"/>
        <v>0</v>
      </c>
      <c r="M30" s="20">
        <f t="shared" si="4"/>
        <v>114.28602266282427</v>
      </c>
      <c r="N30" s="20">
        <f t="shared" si="5"/>
        <v>-12.83148382794386</v>
      </c>
      <c r="O30" s="20">
        <f t="shared" si="6"/>
        <v>114.24474328391813</v>
      </c>
      <c r="P30" s="20">
        <f t="shared" si="10"/>
        <v>-12.826849178224492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0.31967213114754101</v>
      </c>
      <c r="E31" s="3">
        <v>-42.04</v>
      </c>
      <c r="F31" s="3">
        <v>0.1</v>
      </c>
      <c r="G31" s="20">
        <f t="shared" si="0"/>
        <v>4.5914949431503365</v>
      </c>
      <c r="H31" s="20">
        <f t="shared" si="8"/>
        <v>106.93704098360658</v>
      </c>
      <c r="I31" s="20">
        <f t="shared" si="1"/>
        <v>79.419734589514661</v>
      </c>
      <c r="J31" s="20">
        <f t="shared" si="2"/>
        <v>14.398852871310554</v>
      </c>
      <c r="K31" s="20">
        <f t="shared" si="9"/>
        <v>65.020881718204109</v>
      </c>
      <c r="L31" s="20">
        <f t="shared" si="3"/>
        <v>0</v>
      </c>
      <c r="M31" s="20">
        <f t="shared" si="4"/>
        <v>17.300718930589046</v>
      </c>
      <c r="N31" s="20">
        <f t="shared" si="5"/>
        <v>-71.610309956462288</v>
      </c>
      <c r="O31" s="20">
        <f t="shared" si="6"/>
        <v>12.84885473767514</v>
      </c>
      <c r="P31" s="20">
        <f t="shared" si="10"/>
        <v>-53.183366196629393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14971.54</v>
      </c>
      <c r="N32" s="19">
        <f>ROUND(SUM(N13:N31),2)</f>
        <v>15515.83</v>
      </c>
      <c r="O32" s="19">
        <f>ROUND(SUM(O13:O31),2)</f>
        <v>14459.88</v>
      </c>
      <c r="P32" s="19">
        <f>ROUND(SUM(P13:P31),2)</f>
        <v>14688.88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FOS=Σ(c'l+N'tanφ)/Σ(Wsinα)=(0+14971.54)/15515.83=0.965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FOS=Σ((c*l+N'tanφ)cosα)/Σ(Nsinα)=(14459.88)/14688.88=0.984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>
      <selection activeCell="A3" sqref="A3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14.6</v>
      </c>
      <c r="C3" t="s">
        <v>5</v>
      </c>
      <c r="E3" t="s">
        <v>12</v>
      </c>
      <c r="F3" s="12"/>
      <c r="G3" s="12"/>
      <c r="I3" s="10" t="s">
        <v>22</v>
      </c>
      <c r="J3" s="18">
        <f>(L32+M32)/N32</f>
        <v>0.94461591806561429</v>
      </c>
    </row>
    <row r="4" spans="1:21" ht="16.5" thickBot="1" x14ac:dyDescent="0.35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6.5" thickBot="1" x14ac:dyDescent="0.35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21">
        <f>O32/P32</f>
        <v>0.96369566638164395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1.153688524590164</v>
      </c>
      <c r="E13" s="3">
        <v>46.45</v>
      </c>
      <c r="F13" s="3">
        <v>0.1</v>
      </c>
      <c r="G13" s="20">
        <f t="shared" ref="G13:G31" si="0">B13/COS(RADIANS(E13))</f>
        <v>20.160022623402828</v>
      </c>
      <c r="H13" s="20">
        <f>($B$4*D13+$B$5*(C13-D13))*B13</f>
        <v>1572.0263668032787</v>
      </c>
      <c r="I13" s="20">
        <f t="shared" ref="I13:I31" si="1">H13*COS(RADIANS(E13))</f>
        <v>1083.10623667405</v>
      </c>
      <c r="J13" s="20">
        <f t="shared" ref="J13:J31" si="2">$B$8*D13*G13</f>
        <v>228.16477407732077</v>
      </c>
      <c r="K13" s="20">
        <f>I13-J13</f>
        <v>854.94146259672925</v>
      </c>
      <c r="L13" s="20">
        <f t="shared" ref="L13:L31" si="3">$B$2*G13</f>
        <v>0</v>
      </c>
      <c r="M13" s="20">
        <f t="shared" ref="M13:M31" si="4">K13*TAN(RADIANS($B$3))</f>
        <v>222.69557051407671</v>
      </c>
      <c r="N13" s="20">
        <f t="shared" ref="N13:N31" si="5">H13*SIN(RADIANS(E13))</f>
        <v>1139.362882492884</v>
      </c>
      <c r="O13" s="20">
        <f t="shared" ref="O13:O31" si="6">(L13+M13)*COS(RADIANS(E13))</f>
        <v>153.43442476347852</v>
      </c>
      <c r="P13" s="20">
        <f>I13*SIN(RADIANS(E13))</f>
        <v>785.00658126518113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2.4262295081967213</v>
      </c>
      <c r="E14" s="3">
        <v>16.63</v>
      </c>
      <c r="F14" s="3">
        <v>0.1</v>
      </c>
      <c r="G14" s="20">
        <f t="shared" si="0"/>
        <v>25.04767258221705</v>
      </c>
      <c r="H14" s="20">
        <f t="shared" ref="H14:H31" si="8">($B$4*D14+$B$5*(C14-D14))*B14</f>
        <v>5712.3147540983609</v>
      </c>
      <c r="I14" s="20">
        <f t="shared" si="1"/>
        <v>5473.3849481765264</v>
      </c>
      <c r="J14" s="20">
        <f t="shared" si="2"/>
        <v>596.16745686343097</v>
      </c>
      <c r="K14" s="20">
        <f t="shared" ref="K14:K31" si="9">I14-J14</f>
        <v>4877.2174913130957</v>
      </c>
      <c r="L14" s="20">
        <f t="shared" si="3"/>
        <v>0</v>
      </c>
      <c r="M14" s="20">
        <f t="shared" si="4"/>
        <v>1270.4199986397514</v>
      </c>
      <c r="N14" s="20">
        <f t="shared" si="5"/>
        <v>1634.8079578239351</v>
      </c>
      <c r="O14" s="20">
        <f t="shared" si="6"/>
        <v>1217.2819597219143</v>
      </c>
      <c r="P14" s="20">
        <f t="shared" ref="P14:P31" si="10">I14*SIN(RADIANS(E14))</f>
        <v>1566.428611639956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2.6188524590163933</v>
      </c>
      <c r="E15" s="3">
        <v>16.63</v>
      </c>
      <c r="F15" s="3">
        <v>0.1</v>
      </c>
      <c r="G15" s="20">
        <f t="shared" si="0"/>
        <v>15.393882107820895</v>
      </c>
      <c r="H15" s="20">
        <f t="shared" si="8"/>
        <v>3789.4140368852459</v>
      </c>
      <c r="I15" s="20">
        <f t="shared" si="1"/>
        <v>3630.9136741836151</v>
      </c>
      <c r="J15" s="20">
        <f t="shared" si="2"/>
        <v>395.48334197649586</v>
      </c>
      <c r="K15" s="20">
        <f t="shared" si="9"/>
        <v>3235.4303322071191</v>
      </c>
      <c r="L15" s="20">
        <f t="shared" si="3"/>
        <v>0</v>
      </c>
      <c r="M15" s="20">
        <f t="shared" si="4"/>
        <v>842.76647608244059</v>
      </c>
      <c r="N15" s="20">
        <f t="shared" si="5"/>
        <v>1084.4928001463995</v>
      </c>
      <c r="O15" s="20">
        <f t="shared" si="6"/>
        <v>807.51596219516978</v>
      </c>
      <c r="P15" s="20">
        <f t="shared" si="10"/>
        <v>1039.131564742363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2.9754098360655736</v>
      </c>
      <c r="E16" s="3">
        <v>16.63</v>
      </c>
      <c r="F16" s="3">
        <v>0.1</v>
      </c>
      <c r="G16" s="20">
        <f t="shared" si="0"/>
        <v>9.6537904743961551</v>
      </c>
      <c r="H16" s="20">
        <f t="shared" si="8"/>
        <v>2699.9612704918036</v>
      </c>
      <c r="I16" s="20">
        <f t="shared" si="1"/>
        <v>2587.0296044115612</v>
      </c>
      <c r="J16" s="20">
        <f t="shared" si="2"/>
        <v>281.78227453310609</v>
      </c>
      <c r="K16" s="20">
        <f t="shared" si="9"/>
        <v>2305.2473298784553</v>
      </c>
      <c r="L16" s="20">
        <f t="shared" si="3"/>
        <v>0</v>
      </c>
      <c r="M16" s="20">
        <f t="shared" si="4"/>
        <v>600.47195248206992</v>
      </c>
      <c r="N16" s="20">
        <f t="shared" si="5"/>
        <v>772.70219881521939</v>
      </c>
      <c r="O16" s="20">
        <f t="shared" si="6"/>
        <v>575.35592627481105</v>
      </c>
      <c r="P16" s="20">
        <f t="shared" si="10"/>
        <v>740.3822734704479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3.4344262295081971</v>
      </c>
      <c r="E17" s="3">
        <v>16.63</v>
      </c>
      <c r="F17" s="3">
        <v>0.1</v>
      </c>
      <c r="G17" s="20">
        <f t="shared" si="0"/>
        <v>6.0010048894895016</v>
      </c>
      <c r="H17" s="20">
        <f t="shared" si="8"/>
        <v>1937.2739754098359</v>
      </c>
      <c r="I17" s="20">
        <f t="shared" si="1"/>
        <v>1856.2433398640617</v>
      </c>
      <c r="J17" s="20">
        <f t="shared" si="2"/>
        <v>202.1841843254816</v>
      </c>
      <c r="K17" s="20">
        <f t="shared" si="9"/>
        <v>1654.0591555385802</v>
      </c>
      <c r="L17" s="20">
        <f t="shared" si="3"/>
        <v>0</v>
      </c>
      <c r="M17" s="20">
        <f t="shared" si="4"/>
        <v>430.85013819296461</v>
      </c>
      <c r="N17" s="20">
        <f t="shared" si="5"/>
        <v>554.42864194641265</v>
      </c>
      <c r="O17" s="20">
        <f t="shared" si="6"/>
        <v>412.82890786317876</v>
      </c>
      <c r="P17" s="20">
        <f t="shared" si="10"/>
        <v>531.23847587184173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3.7008196721311473</v>
      </c>
      <c r="E18" s="3">
        <v>16.63</v>
      </c>
      <c r="F18" s="3">
        <v>0.1</v>
      </c>
      <c r="G18" s="20">
        <f t="shared" si="0"/>
        <v>18.608333422538749</v>
      </c>
      <c r="H18" s="20">
        <f t="shared" si="8"/>
        <v>6473.1888073770488</v>
      </c>
      <c r="I18" s="20">
        <f t="shared" si="1"/>
        <v>6202.4338136448951</v>
      </c>
      <c r="J18" s="20">
        <f t="shared" si="2"/>
        <v>675.57630754188494</v>
      </c>
      <c r="K18" s="20">
        <f t="shared" si="9"/>
        <v>5526.8575061030097</v>
      </c>
      <c r="L18" s="20">
        <f t="shared" si="3"/>
        <v>0</v>
      </c>
      <c r="M18" s="20">
        <f t="shared" si="4"/>
        <v>1439.6385475717429</v>
      </c>
      <c r="N18" s="20">
        <f t="shared" si="5"/>
        <v>1852.5625828311295</v>
      </c>
      <c r="O18" s="20">
        <f t="shared" si="6"/>
        <v>1379.4225802141807</v>
      </c>
      <c r="P18" s="20">
        <f t="shared" si="10"/>
        <v>1775.0751828141183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3.7438524590163933</v>
      </c>
      <c r="E19" s="3">
        <v>12.98</v>
      </c>
      <c r="F19" s="3">
        <v>0.1</v>
      </c>
      <c r="G19" s="20">
        <f t="shared" si="0"/>
        <v>23.603093786392062</v>
      </c>
      <c r="H19" s="20">
        <f t="shared" si="8"/>
        <v>8447.2543032786889</v>
      </c>
      <c r="I19" s="20">
        <f t="shared" si="1"/>
        <v>8231.4145227615209</v>
      </c>
      <c r="J19" s="20">
        <f t="shared" si="2"/>
        <v>866.8753719903948</v>
      </c>
      <c r="K19" s="20">
        <f t="shared" si="9"/>
        <v>7364.5391507711265</v>
      </c>
      <c r="L19" s="20">
        <f t="shared" si="3"/>
        <v>0</v>
      </c>
      <c r="M19" s="20">
        <f t="shared" si="4"/>
        <v>1918.318761582665</v>
      </c>
      <c r="N19" s="20">
        <f t="shared" si="5"/>
        <v>1897.3455717741704</v>
      </c>
      <c r="O19" s="20">
        <f t="shared" si="6"/>
        <v>1869.3028937519475</v>
      </c>
      <c r="P19" s="20">
        <f t="shared" si="10"/>
        <v>1848.8655998123927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3.6577868852459021</v>
      </c>
      <c r="E20" s="3">
        <v>12.98</v>
      </c>
      <c r="F20" s="3">
        <v>0.1</v>
      </c>
      <c r="G20" s="20">
        <f t="shared" si="0"/>
        <v>19.672665560223301</v>
      </c>
      <c r="H20" s="20">
        <f t="shared" si="8"/>
        <v>6878.7498872950828</v>
      </c>
      <c r="I20" s="20">
        <f t="shared" si="1"/>
        <v>6702.9877032052782</v>
      </c>
      <c r="J20" s="20">
        <f t="shared" si="2"/>
        <v>705.91208140417268</v>
      </c>
      <c r="K20" s="20">
        <f t="shared" si="9"/>
        <v>5997.0756218011056</v>
      </c>
      <c r="L20" s="20">
        <f t="shared" si="3"/>
        <v>0</v>
      </c>
      <c r="M20" s="20">
        <f t="shared" si="4"/>
        <v>1562.1211924342197</v>
      </c>
      <c r="N20" s="20">
        <f t="shared" si="5"/>
        <v>1545.0423497888166</v>
      </c>
      <c r="O20" s="20">
        <f t="shared" si="6"/>
        <v>1522.2066967636736</v>
      </c>
      <c r="P20" s="20">
        <f t="shared" si="10"/>
        <v>1505.5642436853091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3.6905737704918038</v>
      </c>
      <c r="E21" s="3">
        <v>12.98</v>
      </c>
      <c r="F21" s="3">
        <v>0.1</v>
      </c>
      <c r="G21" s="20">
        <f t="shared" si="0"/>
        <v>3.0684021922309683</v>
      </c>
      <c r="H21" s="20">
        <f t="shared" si="8"/>
        <v>1082.5154077868856</v>
      </c>
      <c r="I21" s="20">
        <f t="shared" si="1"/>
        <v>1054.8555458205558</v>
      </c>
      <c r="J21" s="20">
        <f t="shared" si="2"/>
        <v>111.09005519655786</v>
      </c>
      <c r="K21" s="20">
        <f t="shared" si="9"/>
        <v>943.76549062399795</v>
      </c>
      <c r="L21" s="20">
        <f t="shared" si="3"/>
        <v>0</v>
      </c>
      <c r="M21" s="20">
        <f t="shared" si="4"/>
        <v>245.83249679767351</v>
      </c>
      <c r="N21" s="20">
        <f t="shared" si="5"/>
        <v>243.14478309769385</v>
      </c>
      <c r="O21" s="20">
        <f t="shared" si="6"/>
        <v>239.55111467659748</v>
      </c>
      <c r="P21" s="20">
        <f t="shared" si="10"/>
        <v>236.93207601755643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4.0696721311475406</v>
      </c>
      <c r="E22" s="3">
        <v>14.04</v>
      </c>
      <c r="F22" s="3">
        <v>0.1</v>
      </c>
      <c r="G22" s="20">
        <f t="shared" si="0"/>
        <v>12.379827584824378</v>
      </c>
      <c r="H22" s="20">
        <f t="shared" si="8"/>
        <v>4794.8103811475403</v>
      </c>
      <c r="I22" s="20">
        <f t="shared" si="1"/>
        <v>4651.5730758780901</v>
      </c>
      <c r="J22" s="20">
        <f t="shared" si="2"/>
        <v>494.24584363474287</v>
      </c>
      <c r="K22" s="20">
        <f t="shared" si="9"/>
        <v>4157.3272322433477</v>
      </c>
      <c r="L22" s="20">
        <f t="shared" si="3"/>
        <v>0</v>
      </c>
      <c r="M22" s="20">
        <f t="shared" si="4"/>
        <v>1082.9026317031519</v>
      </c>
      <c r="N22" s="20">
        <f t="shared" si="5"/>
        <v>1163.2173102762274</v>
      </c>
      <c r="O22" s="20">
        <f t="shared" si="6"/>
        <v>1050.5526444243574</v>
      </c>
      <c r="P22" s="20">
        <f t="shared" si="10"/>
        <v>1128.4680501966518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4.1721311475409832</v>
      </c>
      <c r="E23" s="3">
        <v>14.04</v>
      </c>
      <c r="F23" s="3">
        <v>0.1</v>
      </c>
      <c r="G23" s="20">
        <f t="shared" si="0"/>
        <v>8.2360385014776671</v>
      </c>
      <c r="H23" s="20">
        <f t="shared" si="8"/>
        <v>3270.1956639344262</v>
      </c>
      <c r="I23" s="20">
        <f t="shared" si="1"/>
        <v>3172.5037893094068</v>
      </c>
      <c r="J23" s="20">
        <f t="shared" si="2"/>
        <v>337.08957941838867</v>
      </c>
      <c r="K23" s="20">
        <f t="shared" si="9"/>
        <v>2835.4142098910179</v>
      </c>
      <c r="L23" s="20">
        <f t="shared" si="3"/>
        <v>0</v>
      </c>
      <c r="M23" s="20">
        <f t="shared" si="4"/>
        <v>738.57008080709261</v>
      </c>
      <c r="N23" s="20">
        <f t="shared" si="5"/>
        <v>793.34695262096841</v>
      </c>
      <c r="O23" s="20">
        <f t="shared" si="6"/>
        <v>716.50647876280721</v>
      </c>
      <c r="P23" s="20">
        <f t="shared" si="10"/>
        <v>769.64697898197733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3.6885245901639343</v>
      </c>
      <c r="E24" s="3">
        <v>14.04</v>
      </c>
      <c r="F24" s="3">
        <v>0.1</v>
      </c>
      <c r="G24" s="20">
        <f t="shared" si="0"/>
        <v>11.245954950077765</v>
      </c>
      <c r="H24" s="20">
        <f t="shared" si="8"/>
        <v>3947.7209016393444</v>
      </c>
      <c r="I24" s="20">
        <f t="shared" si="1"/>
        <v>3829.7890422002288</v>
      </c>
      <c r="J24" s="20">
        <f t="shared" si="2"/>
        <v>406.92842727146143</v>
      </c>
      <c r="K24" s="20">
        <f t="shared" si="9"/>
        <v>3422.8606149287675</v>
      </c>
      <c r="L24" s="20">
        <f t="shared" si="3"/>
        <v>0</v>
      </c>
      <c r="M24" s="20">
        <f t="shared" si="4"/>
        <v>891.58840783848711</v>
      </c>
      <c r="N24" s="20">
        <f t="shared" si="5"/>
        <v>957.71405413265711</v>
      </c>
      <c r="O24" s="20">
        <f t="shared" si="6"/>
        <v>864.95362756638383</v>
      </c>
      <c r="P24" s="20">
        <f t="shared" si="10"/>
        <v>929.10387574645563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3.1762295081967213</v>
      </c>
      <c r="E25" s="3">
        <v>14.04</v>
      </c>
      <c r="F25" s="3">
        <v>0.1</v>
      </c>
      <c r="G25" s="20">
        <f t="shared" si="0"/>
        <v>9.3699111362242782</v>
      </c>
      <c r="H25" s="20">
        <f t="shared" si="8"/>
        <v>2832.3359631147537</v>
      </c>
      <c r="I25" s="20">
        <f t="shared" si="1"/>
        <v>2747.7244480130416</v>
      </c>
      <c r="J25" s="20">
        <f t="shared" si="2"/>
        <v>291.95529463495546</v>
      </c>
      <c r="K25" s="20">
        <f t="shared" si="9"/>
        <v>2455.7691533780862</v>
      </c>
      <c r="L25" s="20">
        <f t="shared" si="3"/>
        <v>0</v>
      </c>
      <c r="M25" s="20">
        <f t="shared" si="4"/>
        <v>639.67995072005101</v>
      </c>
      <c r="N25" s="20">
        <f t="shared" si="5"/>
        <v>687.1225260058086</v>
      </c>
      <c r="O25" s="20">
        <f t="shared" si="6"/>
        <v>620.57053343500172</v>
      </c>
      <c r="P25" s="20">
        <f t="shared" si="10"/>
        <v>666.59583752569927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3.2561475409836067</v>
      </c>
      <c r="E26" s="3">
        <v>14.04</v>
      </c>
      <c r="F26" s="3">
        <v>0.1</v>
      </c>
      <c r="G26" s="20">
        <f t="shared" si="0"/>
        <v>14.204331733462109</v>
      </c>
      <c r="H26" s="20">
        <f t="shared" si="8"/>
        <v>4401.718856557377</v>
      </c>
      <c r="I26" s="20">
        <f t="shared" si="1"/>
        <v>4270.2245330183287</v>
      </c>
      <c r="J26" s="20">
        <f t="shared" si="2"/>
        <v>453.7262324816873</v>
      </c>
      <c r="K26" s="20">
        <f t="shared" si="9"/>
        <v>3816.4983005366412</v>
      </c>
      <c r="L26" s="20">
        <f t="shared" si="3"/>
        <v>0</v>
      </c>
      <c r="M26" s="20">
        <f t="shared" si="4"/>
        <v>994.12334479900221</v>
      </c>
      <c r="N26" s="20">
        <f t="shared" si="5"/>
        <v>1067.8536087784598</v>
      </c>
      <c r="O26" s="20">
        <f t="shared" si="6"/>
        <v>964.42549698121593</v>
      </c>
      <c r="P26" s="20">
        <f t="shared" si="10"/>
        <v>1035.9531870339242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3.5635245901639347</v>
      </c>
      <c r="E27" s="3">
        <v>14.04</v>
      </c>
      <c r="F27" s="3">
        <v>0.1</v>
      </c>
      <c r="G27" s="20">
        <f t="shared" si="0"/>
        <v>4.3499477442097314</v>
      </c>
      <c r="H27" s="20">
        <f t="shared" si="8"/>
        <v>1475.235036885246</v>
      </c>
      <c r="I27" s="20">
        <f t="shared" si="1"/>
        <v>1431.1647453564394</v>
      </c>
      <c r="J27" s="20">
        <f t="shared" si="2"/>
        <v>152.06623983123546</v>
      </c>
      <c r="K27" s="20">
        <f t="shared" si="9"/>
        <v>1279.098505525204</v>
      </c>
      <c r="L27" s="20">
        <f t="shared" si="3"/>
        <v>0</v>
      </c>
      <c r="M27" s="20">
        <f t="shared" si="4"/>
        <v>333.18020460308406</v>
      </c>
      <c r="N27" s="20">
        <f t="shared" si="5"/>
        <v>357.89088519079513</v>
      </c>
      <c r="O27" s="20">
        <f t="shared" si="6"/>
        <v>323.226977909467</v>
      </c>
      <c r="P27" s="20">
        <f t="shared" si="10"/>
        <v>347.1994663649773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3.1290983606557377</v>
      </c>
      <c r="E28" s="3">
        <v>-1.54</v>
      </c>
      <c r="F28" s="3">
        <v>0.1</v>
      </c>
      <c r="G28" s="20">
        <f t="shared" si="0"/>
        <v>7.932865300103237</v>
      </c>
      <c r="H28" s="20">
        <f t="shared" si="8"/>
        <v>2434.2288749999998</v>
      </c>
      <c r="I28" s="20">
        <f t="shared" si="1"/>
        <v>2433.3496471317603</v>
      </c>
      <c r="J28" s="20">
        <f t="shared" si="2"/>
        <v>243.51084205544566</v>
      </c>
      <c r="K28" s="20">
        <f t="shared" si="9"/>
        <v>2189.8388050763147</v>
      </c>
      <c r="L28" s="20">
        <f t="shared" si="3"/>
        <v>0</v>
      </c>
      <c r="M28" s="20">
        <f t="shared" si="4"/>
        <v>570.4102834703242</v>
      </c>
      <c r="N28" s="20">
        <f t="shared" si="5"/>
        <v>-65.419497762533481</v>
      </c>
      <c r="O28" s="20">
        <f t="shared" si="6"/>
        <v>570.20425493179675</v>
      </c>
      <c r="P28" s="20">
        <f t="shared" si="10"/>
        <v>-65.395868659226977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1.6290983606557379</v>
      </c>
      <c r="E29" s="3">
        <v>-1.54</v>
      </c>
      <c r="F29" s="3">
        <v>0.1</v>
      </c>
      <c r="G29" s="20">
        <f t="shared" si="0"/>
        <v>19.877179509842538</v>
      </c>
      <c r="H29" s="20">
        <f t="shared" si="8"/>
        <v>3175.5150922131152</v>
      </c>
      <c r="I29" s="20">
        <f t="shared" si="1"/>
        <v>3174.3681165142548</v>
      </c>
      <c r="J29" s="20">
        <f t="shared" si="2"/>
        <v>317.66624823419363</v>
      </c>
      <c r="K29" s="20">
        <f t="shared" si="9"/>
        <v>2856.7018682800613</v>
      </c>
      <c r="L29" s="20">
        <f t="shared" si="3"/>
        <v>0</v>
      </c>
      <c r="M29" s="20">
        <f t="shared" si="4"/>
        <v>744.11510048067112</v>
      </c>
      <c r="N29" s="20">
        <f t="shared" si="5"/>
        <v>-85.341442049046108</v>
      </c>
      <c r="O29" s="20">
        <f t="shared" si="6"/>
        <v>743.84633087554494</v>
      </c>
      <c r="P29" s="20">
        <f t="shared" si="10"/>
        <v>-85.31061726714664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0.59426229508196726</v>
      </c>
      <c r="E30" s="3">
        <v>-1.54</v>
      </c>
      <c r="F30" s="3">
        <v>0.1</v>
      </c>
      <c r="G30" s="20">
        <f t="shared" si="0"/>
        <v>8.1929592443689163</v>
      </c>
      <c r="H30" s="20">
        <f t="shared" si="8"/>
        <v>477.45350409836061</v>
      </c>
      <c r="I30" s="20">
        <f t="shared" si="1"/>
        <v>477.28105095276561</v>
      </c>
      <c r="J30" s="20">
        <f t="shared" si="2"/>
        <v>47.76260195554331</v>
      </c>
      <c r="K30" s="20">
        <f t="shared" si="9"/>
        <v>429.51844899722232</v>
      </c>
      <c r="L30" s="20">
        <f t="shared" si="3"/>
        <v>0</v>
      </c>
      <c r="M30" s="20">
        <f t="shared" si="4"/>
        <v>111.88117576521867</v>
      </c>
      <c r="N30" s="20">
        <f t="shared" si="5"/>
        <v>-12.83148382794386</v>
      </c>
      <c r="O30" s="20">
        <f t="shared" si="6"/>
        <v>111.84076500159884</v>
      </c>
      <c r="P30" s="20">
        <f t="shared" si="10"/>
        <v>-12.826849178224492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0.31967213114754101</v>
      </c>
      <c r="E31" s="3">
        <v>-42.04</v>
      </c>
      <c r="F31" s="3">
        <v>0.1</v>
      </c>
      <c r="G31" s="20">
        <f t="shared" si="0"/>
        <v>4.5914949431503365</v>
      </c>
      <c r="H31" s="20">
        <f t="shared" si="8"/>
        <v>106.93704098360658</v>
      </c>
      <c r="I31" s="20">
        <f t="shared" si="1"/>
        <v>79.419734589514661</v>
      </c>
      <c r="J31" s="20">
        <f t="shared" si="2"/>
        <v>14.398852871310554</v>
      </c>
      <c r="K31" s="20">
        <f t="shared" si="9"/>
        <v>65.020881718204109</v>
      </c>
      <c r="L31" s="20">
        <f t="shared" si="3"/>
        <v>0</v>
      </c>
      <c r="M31" s="20">
        <f t="shared" si="4"/>
        <v>16.936671085741725</v>
      </c>
      <c r="N31" s="20">
        <f t="shared" si="5"/>
        <v>-71.610309956462288</v>
      </c>
      <c r="O31" s="20">
        <f t="shared" si="6"/>
        <v>12.578484593245099</v>
      </c>
      <c r="P31" s="20">
        <f t="shared" si="10"/>
        <v>-53.183366196629393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14656.5</v>
      </c>
      <c r="N32" s="19">
        <f>ROUND(SUM(N13:N31),2)</f>
        <v>15515.83</v>
      </c>
      <c r="O32" s="19">
        <f>ROUND(SUM(O13:O31),2)</f>
        <v>14155.61</v>
      </c>
      <c r="P32" s="19">
        <f>ROUND(SUM(P13:P31),2)</f>
        <v>14688.88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FOS=Σ(c'l+N'tanφ)/Σ(Wsinα)=(0+14656.5)/15515.83=0.945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FOS=Σ((c*l+N'tanφ)cosα)/Σ(Nsinα)=(14155.61)/14688.88=0.964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workbookViewId="0">
      <selection activeCell="F13" sqref="F13:F31"/>
    </sheetView>
  </sheetViews>
  <sheetFormatPr defaultRowHeight="12.75" x14ac:dyDescent="0.2"/>
  <cols>
    <col min="7" max="7" width="9.140625" customWidth="1"/>
    <col min="15" max="15" width="15" bestFit="1" customWidth="1"/>
  </cols>
  <sheetData>
    <row r="1" spans="1:21" x14ac:dyDescent="0.2">
      <c r="A1" t="s">
        <v>0</v>
      </c>
      <c r="E1" t="s">
        <v>10</v>
      </c>
      <c r="F1" s="11"/>
      <c r="G1" s="12"/>
      <c r="I1" s="10" t="s">
        <v>42</v>
      </c>
    </row>
    <row r="2" spans="1:21" ht="13.5" thickBot="1" x14ac:dyDescent="0.25">
      <c r="A2" t="s">
        <v>1</v>
      </c>
      <c r="B2">
        <v>0</v>
      </c>
      <c r="C2" t="s">
        <v>2</v>
      </c>
      <c r="E2" t="s">
        <v>11</v>
      </c>
      <c r="F2" s="12"/>
      <c r="G2" s="12"/>
      <c r="I2" s="10" t="s">
        <v>43</v>
      </c>
    </row>
    <row r="3" spans="1:21" ht="15" thickBot="1" x14ac:dyDescent="0.25">
      <c r="A3" t="s">
        <v>3</v>
      </c>
      <c r="B3" s="22">
        <v>14.9</v>
      </c>
      <c r="C3" t="s">
        <v>5</v>
      </c>
      <c r="E3" t="s">
        <v>12</v>
      </c>
      <c r="F3" s="12"/>
      <c r="G3" s="12"/>
      <c r="I3" s="10" t="s">
        <v>22</v>
      </c>
      <c r="J3" s="21">
        <f>(L32+M32)/N32</f>
        <v>0.90642003435401086</v>
      </c>
    </row>
    <row r="4" spans="1:21" ht="15.75" x14ac:dyDescent="0.3">
      <c r="A4" t="s">
        <v>4</v>
      </c>
      <c r="B4">
        <v>20.5</v>
      </c>
      <c r="C4" t="s">
        <v>6</v>
      </c>
      <c r="E4" t="s">
        <v>13</v>
      </c>
      <c r="F4" s="12"/>
      <c r="G4" s="12"/>
      <c r="I4" s="10" t="s">
        <v>44</v>
      </c>
      <c r="J4" s="18"/>
    </row>
    <row r="5" spans="1:21" ht="15.75" x14ac:dyDescent="0.3">
      <c r="A5" t="s">
        <v>7</v>
      </c>
      <c r="B5">
        <v>20</v>
      </c>
      <c r="C5" t="s">
        <v>6</v>
      </c>
      <c r="E5" t="s">
        <v>23</v>
      </c>
      <c r="F5" s="11"/>
      <c r="G5" s="12"/>
      <c r="I5" s="10" t="s">
        <v>22</v>
      </c>
      <c r="J5" s="18">
        <f>O32/P32</f>
        <v>0.92507707142178097</v>
      </c>
    </row>
    <row r="6" spans="1:21" x14ac:dyDescent="0.2">
      <c r="E6" t="s">
        <v>24</v>
      </c>
      <c r="F6" s="11"/>
      <c r="G6" s="12"/>
    </row>
    <row r="7" spans="1:21" x14ac:dyDescent="0.2">
      <c r="A7" t="s">
        <v>8</v>
      </c>
      <c r="E7" t="s">
        <v>25</v>
      </c>
      <c r="F7" s="11"/>
      <c r="G7" s="12"/>
    </row>
    <row r="8" spans="1:21" ht="15.75" x14ac:dyDescent="0.3">
      <c r="A8" t="s">
        <v>9</v>
      </c>
      <c r="B8">
        <v>9.81</v>
      </c>
      <c r="C8" t="s">
        <v>6</v>
      </c>
      <c r="F8" s="12"/>
      <c r="G8" s="12"/>
    </row>
    <row r="10" spans="1:21" x14ac:dyDescent="0.2">
      <c r="B10" s="23" t="s">
        <v>37</v>
      </c>
      <c r="C10" s="24"/>
      <c r="D10" s="24"/>
      <c r="E10" s="24"/>
      <c r="F10" s="25"/>
      <c r="G10" s="26" t="s">
        <v>38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21" s="1" customFormat="1" ht="15.75" x14ac:dyDescent="0.3">
      <c r="A11" s="1" t="s">
        <v>14</v>
      </c>
      <c r="B11" s="13" t="s">
        <v>15</v>
      </c>
      <c r="C11" s="13" t="s">
        <v>17</v>
      </c>
      <c r="D11" s="13" t="s">
        <v>29</v>
      </c>
      <c r="E11" s="13" t="s">
        <v>26</v>
      </c>
      <c r="F11" s="13" t="s">
        <v>30</v>
      </c>
      <c r="G11" s="13" t="s">
        <v>28</v>
      </c>
      <c r="H11" s="13" t="s">
        <v>18</v>
      </c>
      <c r="I11" s="13" t="s">
        <v>31</v>
      </c>
      <c r="J11" s="13" t="s">
        <v>32</v>
      </c>
      <c r="K11" s="13" t="s">
        <v>33</v>
      </c>
      <c r="L11" s="13" t="s">
        <v>20</v>
      </c>
      <c r="M11" s="13" t="s">
        <v>21</v>
      </c>
      <c r="N11" s="13" t="s">
        <v>40</v>
      </c>
      <c r="O11" s="13" t="s">
        <v>36</v>
      </c>
      <c r="P11" s="13" t="s">
        <v>41</v>
      </c>
      <c r="Q11" s="2"/>
      <c r="R11" s="2"/>
      <c r="S11" s="2"/>
      <c r="T11" s="2"/>
      <c r="U11" s="2"/>
    </row>
    <row r="12" spans="1:21" s="1" customFormat="1" x14ac:dyDescent="0.2">
      <c r="B12" s="14" t="s">
        <v>16</v>
      </c>
      <c r="C12" s="14" t="s">
        <v>16</v>
      </c>
      <c r="D12" s="14" t="s">
        <v>16</v>
      </c>
      <c r="E12" s="14" t="s">
        <v>27</v>
      </c>
      <c r="F12" s="15"/>
      <c r="G12" s="14" t="s">
        <v>16</v>
      </c>
      <c r="H12" s="14" t="s">
        <v>19</v>
      </c>
      <c r="I12" s="14" t="s">
        <v>19</v>
      </c>
      <c r="J12" s="14" t="s">
        <v>19</v>
      </c>
      <c r="K12" s="14" t="s">
        <v>19</v>
      </c>
      <c r="L12" s="14" t="s">
        <v>19</v>
      </c>
      <c r="M12" s="14" t="s">
        <v>19</v>
      </c>
      <c r="N12" s="14" t="s">
        <v>19</v>
      </c>
      <c r="O12" s="14"/>
      <c r="P12" s="14" t="s">
        <v>19</v>
      </c>
      <c r="Q12" s="2"/>
      <c r="R12" s="2"/>
      <c r="S12" s="2"/>
      <c r="T12" s="2"/>
      <c r="U12" s="2"/>
    </row>
    <row r="13" spans="1:21" s="1" customFormat="1" x14ac:dyDescent="0.2">
      <c r="A13" s="1">
        <v>1</v>
      </c>
      <c r="B13" s="5">
        <v>13.89</v>
      </c>
      <c r="C13" s="6">
        <v>5.63</v>
      </c>
      <c r="D13" s="6">
        <f>F13*$B$5*C13/($B$8+F13*($B$5-$B$4))</f>
        <v>1.7349768875192602</v>
      </c>
      <c r="E13" s="3">
        <v>46.45</v>
      </c>
      <c r="F13" s="3">
        <v>0.15</v>
      </c>
      <c r="G13" s="20">
        <f t="shared" ref="G13:G31" si="0">B13/COS(RADIANS(E13))</f>
        <v>20.160022623402828</v>
      </c>
      <c r="H13" s="20">
        <f>($B$4*D13+$B$5*(C13-D13))*B13</f>
        <v>1576.0634144838211</v>
      </c>
      <c r="I13" s="20">
        <f t="shared" ref="I13:I31" si="1">H13*COS(RADIANS(E13))</f>
        <v>1085.8877113445019</v>
      </c>
      <c r="J13" s="20">
        <f t="shared" ref="J13:J31" si="2">$B$8*D13*G13</f>
        <v>343.12607010703391</v>
      </c>
      <c r="K13" s="20">
        <f>I13-J13</f>
        <v>742.76164123746798</v>
      </c>
      <c r="L13" s="20">
        <f t="shared" ref="L13:L31" si="3">$B$2*G13</f>
        <v>0</v>
      </c>
      <c r="M13" s="20">
        <f t="shared" ref="M13:M31" si="4">K13*TAN(RADIANS($B$3))</f>
        <v>197.63359166928538</v>
      </c>
      <c r="N13" s="20">
        <f t="shared" ref="N13:N31" si="5">H13*SIN(RADIANS(E13))</f>
        <v>1142.2888272347764</v>
      </c>
      <c r="O13" s="20">
        <f t="shared" ref="O13:O31" si="6">(L13+M13)*COS(RADIANS(E13))</f>
        <v>136.16703907364075</v>
      </c>
      <c r="P13" s="20">
        <f>I13*SIN(RADIANS(E13))</f>
        <v>787.02252009739766</v>
      </c>
      <c r="Q13" s="4"/>
      <c r="R13" s="4"/>
      <c r="S13" s="4"/>
      <c r="T13" s="4"/>
      <c r="U13" s="4"/>
    </row>
    <row r="14" spans="1:21" s="1" customFormat="1" x14ac:dyDescent="0.2">
      <c r="A14" s="1">
        <f>A13+1</f>
        <v>2</v>
      </c>
      <c r="B14" s="5">
        <v>24</v>
      </c>
      <c r="C14" s="6">
        <v>11.84</v>
      </c>
      <c r="D14" s="6">
        <f t="shared" ref="D14:D31" si="7">F14*$B$5*C14/($B$8+F14*($B$5-$B$4))</f>
        <v>3.6486902927580886</v>
      </c>
      <c r="E14" s="3">
        <v>16.63</v>
      </c>
      <c r="F14" s="3">
        <v>0.15</v>
      </c>
      <c r="G14" s="20">
        <f t="shared" si="0"/>
        <v>25.04767258221705</v>
      </c>
      <c r="H14" s="20">
        <f t="shared" ref="H14:H31" si="8">($B$4*D14+$B$5*(C14-D14))*B14</f>
        <v>5726.9842835130976</v>
      </c>
      <c r="I14" s="20">
        <f t="shared" si="1"/>
        <v>5487.4408930870977</v>
      </c>
      <c r="J14" s="20">
        <f t="shared" si="2"/>
        <v>896.54767010586841</v>
      </c>
      <c r="K14" s="20">
        <f t="shared" ref="K14:K31" si="9">I14-J14</f>
        <v>4590.893222981229</v>
      </c>
      <c r="L14" s="20">
        <f t="shared" si="3"/>
        <v>0</v>
      </c>
      <c r="M14" s="20">
        <f t="shared" si="4"/>
        <v>1221.5422367751009</v>
      </c>
      <c r="N14" s="20">
        <f t="shared" si="5"/>
        <v>1639.0062319837295</v>
      </c>
      <c r="O14" s="20">
        <f t="shared" si="6"/>
        <v>1170.4486149909374</v>
      </c>
      <c r="P14" s="20">
        <f t="shared" ref="P14:P31" si="10">I14*SIN(RADIANS(E14))</f>
        <v>1570.4512839862323</v>
      </c>
      <c r="Q14" s="4"/>
      <c r="R14" s="4"/>
      <c r="S14" s="4"/>
      <c r="T14" s="4"/>
      <c r="U14" s="4"/>
    </row>
    <row r="15" spans="1:21" s="1" customFormat="1" x14ac:dyDescent="0.2">
      <c r="A15" s="1">
        <f t="shared" ref="A15:A31" si="11">A14+1</f>
        <v>3</v>
      </c>
      <c r="B15" s="5">
        <v>14.75</v>
      </c>
      <c r="C15" s="6">
        <v>12.78</v>
      </c>
      <c r="D15" s="6">
        <f t="shared" si="7"/>
        <v>3.938366718027734</v>
      </c>
      <c r="E15" s="3">
        <v>16.63</v>
      </c>
      <c r="F15" s="3">
        <v>0.15</v>
      </c>
      <c r="G15" s="20">
        <f t="shared" si="0"/>
        <v>15.393882107820895</v>
      </c>
      <c r="H15" s="20">
        <f t="shared" si="8"/>
        <v>3799.1454545454549</v>
      </c>
      <c r="I15" s="20">
        <f t="shared" si="1"/>
        <v>3640.2380544460284</v>
      </c>
      <c r="J15" s="20">
        <f t="shared" si="2"/>
        <v>594.74844648545434</v>
      </c>
      <c r="K15" s="20">
        <f t="shared" si="9"/>
        <v>3045.4896079605742</v>
      </c>
      <c r="L15" s="20">
        <f t="shared" si="3"/>
        <v>0</v>
      </c>
      <c r="M15" s="20">
        <f t="shared" si="4"/>
        <v>810.34212888263812</v>
      </c>
      <c r="N15" s="20">
        <f t="shared" si="5"/>
        <v>1087.2778355859127</v>
      </c>
      <c r="O15" s="20">
        <f t="shared" si="6"/>
        <v>776.44783280147351</v>
      </c>
      <c r="P15" s="20">
        <f t="shared" si="10"/>
        <v>1041.8001101063651</v>
      </c>
      <c r="Q15" s="4"/>
      <c r="R15" s="4"/>
      <c r="S15" s="4"/>
      <c r="T15" s="4"/>
      <c r="U15" s="4"/>
    </row>
    <row r="16" spans="1:21" s="1" customFormat="1" x14ac:dyDescent="0.2">
      <c r="B16" s="5">
        <v>9.25</v>
      </c>
      <c r="C16" s="6">
        <v>14.52</v>
      </c>
      <c r="D16" s="6">
        <f t="shared" si="7"/>
        <v>4.4745762711864403</v>
      </c>
      <c r="E16" s="3">
        <v>16.63</v>
      </c>
      <c r="F16" s="3">
        <v>0.15</v>
      </c>
      <c r="G16" s="20">
        <f t="shared" si="0"/>
        <v>9.6537904743961551</v>
      </c>
      <c r="H16" s="20">
        <f t="shared" si="8"/>
        <v>2706.8949152542373</v>
      </c>
      <c r="I16" s="20">
        <f t="shared" si="1"/>
        <v>2593.6732346231984</v>
      </c>
      <c r="J16" s="20">
        <f t="shared" si="2"/>
        <v>423.7588596984769</v>
      </c>
      <c r="K16" s="20">
        <f t="shared" si="9"/>
        <v>2169.9143749247214</v>
      </c>
      <c r="L16" s="20">
        <f t="shared" si="3"/>
        <v>0</v>
      </c>
      <c r="M16" s="20">
        <f t="shared" si="4"/>
        <v>577.36957285073129</v>
      </c>
      <c r="N16" s="20">
        <f t="shared" si="5"/>
        <v>774.68653933605958</v>
      </c>
      <c r="O16" s="20">
        <f t="shared" si="6"/>
        <v>553.21985317931023</v>
      </c>
      <c r="P16" s="20">
        <f t="shared" si="10"/>
        <v>742.28361469661752</v>
      </c>
      <c r="Q16" s="4"/>
      <c r="R16" s="4"/>
      <c r="S16" s="4"/>
      <c r="T16" s="4"/>
      <c r="U16" s="4"/>
    </row>
    <row r="17" spans="1:21" s="1" customFormat="1" x14ac:dyDescent="0.2">
      <c r="A17" s="1">
        <f>A15+1</f>
        <v>4</v>
      </c>
      <c r="B17" s="5">
        <v>5.75</v>
      </c>
      <c r="C17" s="6">
        <v>16.760000000000002</v>
      </c>
      <c r="D17" s="6">
        <f t="shared" si="7"/>
        <v>5.1648690292758088</v>
      </c>
      <c r="E17" s="3">
        <v>16.63</v>
      </c>
      <c r="F17" s="3">
        <v>0.15</v>
      </c>
      <c r="G17" s="20">
        <f t="shared" si="0"/>
        <v>6.0010048894895016</v>
      </c>
      <c r="H17" s="20">
        <f t="shared" si="8"/>
        <v>1942.2489984591678</v>
      </c>
      <c r="I17" s="20">
        <f t="shared" si="1"/>
        <v>1861.0102719130191</v>
      </c>
      <c r="J17" s="20">
        <f t="shared" si="2"/>
        <v>304.05510616590141</v>
      </c>
      <c r="K17" s="20">
        <f t="shared" si="9"/>
        <v>1556.9551657471177</v>
      </c>
      <c r="L17" s="20">
        <f t="shared" si="3"/>
        <v>0</v>
      </c>
      <c r="M17" s="20">
        <f t="shared" si="4"/>
        <v>414.27373788716375</v>
      </c>
      <c r="N17" s="20">
        <f t="shared" si="5"/>
        <v>555.8524443140202</v>
      </c>
      <c r="O17" s="20">
        <f t="shared" si="6"/>
        <v>396.94585102293291</v>
      </c>
      <c r="P17" s="20">
        <f t="shared" si="10"/>
        <v>532.60272465425521</v>
      </c>
      <c r="Q17" s="4"/>
      <c r="R17" s="4"/>
      <c r="S17" s="4"/>
      <c r="T17" s="4"/>
      <c r="U17" s="4"/>
    </row>
    <row r="18" spans="1:21" s="1" customFormat="1" x14ac:dyDescent="0.2">
      <c r="B18" s="5">
        <v>17.829999999999998</v>
      </c>
      <c r="C18" s="6">
        <v>18.059999999999999</v>
      </c>
      <c r="D18" s="6">
        <f t="shared" si="7"/>
        <v>5.5654853620955302</v>
      </c>
      <c r="E18" s="3">
        <v>16.63</v>
      </c>
      <c r="F18" s="3">
        <v>0.15</v>
      </c>
      <c r="G18" s="20">
        <f t="shared" si="0"/>
        <v>18.608333422538749</v>
      </c>
      <c r="H18" s="20">
        <f t="shared" si="8"/>
        <v>6489.8123020030807</v>
      </c>
      <c r="I18" s="20">
        <f t="shared" si="1"/>
        <v>6218.3619949845061</v>
      </c>
      <c r="J18" s="20">
        <f t="shared" si="2"/>
        <v>1015.9668353788592</v>
      </c>
      <c r="K18" s="20">
        <f t="shared" si="9"/>
        <v>5202.3951596056468</v>
      </c>
      <c r="L18" s="20">
        <f t="shared" si="3"/>
        <v>0</v>
      </c>
      <c r="M18" s="20">
        <f t="shared" si="4"/>
        <v>1384.2503214931826</v>
      </c>
      <c r="N18" s="20">
        <f t="shared" si="5"/>
        <v>1857.3200624994167</v>
      </c>
      <c r="O18" s="20">
        <f t="shared" si="6"/>
        <v>1326.3510853867842</v>
      </c>
      <c r="P18" s="20">
        <f t="shared" si="10"/>
        <v>1779.6336707001326</v>
      </c>
      <c r="Q18" s="4"/>
      <c r="R18" s="4"/>
      <c r="S18" s="4"/>
      <c r="T18" s="4"/>
      <c r="U18" s="4"/>
    </row>
    <row r="19" spans="1:21" s="1" customFormat="1" x14ac:dyDescent="0.2">
      <c r="A19" s="1">
        <f>A17+1</f>
        <v>5</v>
      </c>
      <c r="B19" s="5">
        <v>23</v>
      </c>
      <c r="C19" s="6">
        <v>18.27</v>
      </c>
      <c r="D19" s="6">
        <f t="shared" si="7"/>
        <v>5.6302003081664092</v>
      </c>
      <c r="E19" s="3">
        <v>12.98</v>
      </c>
      <c r="F19" s="3">
        <v>0.15</v>
      </c>
      <c r="G19" s="20">
        <f t="shared" si="0"/>
        <v>23.603093786392062</v>
      </c>
      <c r="H19" s="20">
        <f t="shared" si="8"/>
        <v>8468.9473035439132</v>
      </c>
      <c r="I19" s="20">
        <f t="shared" si="1"/>
        <v>8252.5532349411842</v>
      </c>
      <c r="J19" s="20">
        <f t="shared" si="2"/>
        <v>1303.6523313753858</v>
      </c>
      <c r="K19" s="20">
        <f t="shared" si="9"/>
        <v>6948.9009035657982</v>
      </c>
      <c r="L19" s="20">
        <f t="shared" si="3"/>
        <v>0</v>
      </c>
      <c r="M19" s="20">
        <f t="shared" si="4"/>
        <v>1848.9595685604104</v>
      </c>
      <c r="N19" s="20">
        <f t="shared" si="5"/>
        <v>1902.2180565501696</v>
      </c>
      <c r="O19" s="20">
        <f t="shared" si="6"/>
        <v>1801.7159301975521</v>
      </c>
      <c r="P19" s="20">
        <f t="shared" si="10"/>
        <v>1853.6135854308113</v>
      </c>
      <c r="Q19" s="4"/>
      <c r="R19" s="4"/>
      <c r="S19" s="4"/>
      <c r="T19" s="4"/>
      <c r="U19" s="4"/>
    </row>
    <row r="20" spans="1:21" s="1" customFormat="1" x14ac:dyDescent="0.2">
      <c r="A20" s="1">
        <f t="shared" si="11"/>
        <v>6</v>
      </c>
      <c r="B20" s="5">
        <v>19.170000000000002</v>
      </c>
      <c r="C20" s="6">
        <v>17.850000000000001</v>
      </c>
      <c r="D20" s="6">
        <f t="shared" si="7"/>
        <v>5.5007704160246531</v>
      </c>
      <c r="E20" s="3">
        <v>12.98</v>
      </c>
      <c r="F20" s="3">
        <v>0.15</v>
      </c>
      <c r="G20" s="20">
        <f t="shared" si="0"/>
        <v>19.672665560223301</v>
      </c>
      <c r="H20" s="20">
        <f t="shared" si="8"/>
        <v>6896.4148844375959</v>
      </c>
      <c r="I20" s="20">
        <f t="shared" si="1"/>
        <v>6720.2013336706214</v>
      </c>
      <c r="J20" s="20">
        <f t="shared" si="2"/>
        <v>1061.5873520038097</v>
      </c>
      <c r="K20" s="20">
        <f t="shared" si="9"/>
        <v>5658.6139816668119</v>
      </c>
      <c r="L20" s="20">
        <f t="shared" si="3"/>
        <v>0</v>
      </c>
      <c r="M20" s="20">
        <f t="shared" si="4"/>
        <v>1505.6407641133237</v>
      </c>
      <c r="N20" s="20">
        <f t="shared" si="5"/>
        <v>1549.0101010723008</v>
      </c>
      <c r="O20" s="20">
        <f t="shared" si="6"/>
        <v>1467.1694265169422</v>
      </c>
      <c r="P20" s="20">
        <f t="shared" si="10"/>
        <v>1509.4306130835762</v>
      </c>
      <c r="Q20" s="4"/>
      <c r="R20" s="4"/>
      <c r="S20" s="4"/>
      <c r="T20" s="4"/>
      <c r="U20" s="4"/>
    </row>
    <row r="21" spans="1:21" s="1" customFormat="1" x14ac:dyDescent="0.2">
      <c r="B21" s="5">
        <v>2.99</v>
      </c>
      <c r="C21" s="6">
        <v>18.010000000000002</v>
      </c>
      <c r="D21" s="6">
        <f t="shared" si="7"/>
        <v>5.5500770416024645</v>
      </c>
      <c r="E21" s="3">
        <v>12.98</v>
      </c>
      <c r="F21" s="3">
        <v>0.15</v>
      </c>
      <c r="G21" s="20">
        <f t="shared" si="0"/>
        <v>3.0684021922309683</v>
      </c>
      <c r="H21" s="20">
        <f t="shared" si="8"/>
        <v>1085.2953651771959</v>
      </c>
      <c r="I21" s="20">
        <f t="shared" si="1"/>
        <v>1057.5644712078708</v>
      </c>
      <c r="J21" s="20">
        <f t="shared" si="2"/>
        <v>167.063010588352</v>
      </c>
      <c r="K21" s="20">
        <f t="shared" si="9"/>
        <v>890.50146061951887</v>
      </c>
      <c r="L21" s="20">
        <f t="shared" si="3"/>
        <v>0</v>
      </c>
      <c r="M21" s="20">
        <f t="shared" si="4"/>
        <v>236.94411811004326</v>
      </c>
      <c r="N21" s="20">
        <f t="shared" si="5"/>
        <v>243.76919188839153</v>
      </c>
      <c r="O21" s="20">
        <f t="shared" si="6"/>
        <v>230.88984714677233</v>
      </c>
      <c r="P21" s="20">
        <f t="shared" si="10"/>
        <v>237.5405302446174</v>
      </c>
      <c r="Q21" s="4"/>
      <c r="R21" s="4"/>
      <c r="S21" s="4"/>
      <c r="T21" s="4"/>
      <c r="U21" s="4"/>
    </row>
    <row r="22" spans="1:21" s="1" customFormat="1" x14ac:dyDescent="0.2">
      <c r="A22" s="1">
        <f>A20+1</f>
        <v>7</v>
      </c>
      <c r="B22" s="5">
        <v>12.01</v>
      </c>
      <c r="C22" s="6">
        <v>19.86</v>
      </c>
      <c r="D22" s="6">
        <f t="shared" si="7"/>
        <v>6.1201848998459161</v>
      </c>
      <c r="E22" s="3">
        <v>14.04</v>
      </c>
      <c r="F22" s="3">
        <v>0.15</v>
      </c>
      <c r="G22" s="20">
        <f t="shared" si="0"/>
        <v>12.379827584824378</v>
      </c>
      <c r="H22" s="20">
        <f t="shared" si="8"/>
        <v>4807.1237103235744</v>
      </c>
      <c r="I22" s="20">
        <f t="shared" si="1"/>
        <v>4663.5185640030986</v>
      </c>
      <c r="J22" s="20">
        <f t="shared" si="2"/>
        <v>743.2726400423868</v>
      </c>
      <c r="K22" s="20">
        <f t="shared" si="9"/>
        <v>3920.2459239607119</v>
      </c>
      <c r="L22" s="20">
        <f t="shared" si="3"/>
        <v>0</v>
      </c>
      <c r="M22" s="20">
        <f t="shared" si="4"/>
        <v>1043.0967879391735</v>
      </c>
      <c r="N22" s="20">
        <f t="shared" si="5"/>
        <v>1166.2045144628639</v>
      </c>
      <c r="O22" s="20">
        <f t="shared" si="6"/>
        <v>1011.935936693192</v>
      </c>
      <c r="P22" s="20">
        <f t="shared" si="10"/>
        <v>1131.3660164272546</v>
      </c>
      <c r="Q22" s="4"/>
      <c r="R22" s="4"/>
      <c r="S22" s="4"/>
      <c r="T22" s="4"/>
      <c r="U22" s="4"/>
    </row>
    <row r="23" spans="1:21" s="1" customFormat="1" x14ac:dyDescent="0.2">
      <c r="B23" s="5">
        <v>7.99</v>
      </c>
      <c r="C23" s="6">
        <v>20.36</v>
      </c>
      <c r="D23" s="6">
        <f t="shared" si="7"/>
        <v>6.2742681047765787</v>
      </c>
      <c r="E23" s="3">
        <v>14.04</v>
      </c>
      <c r="F23" s="3">
        <v>0.15</v>
      </c>
      <c r="G23" s="20">
        <f t="shared" si="0"/>
        <v>8.2360385014776671</v>
      </c>
      <c r="H23" s="20">
        <f t="shared" si="8"/>
        <v>3278.5937010785824</v>
      </c>
      <c r="I23" s="20">
        <f t="shared" si="1"/>
        <v>3180.6509485012643</v>
      </c>
      <c r="J23" s="20">
        <f t="shared" si="2"/>
        <v>506.93286519622086</v>
      </c>
      <c r="K23" s="20">
        <f t="shared" si="9"/>
        <v>2673.7180833050434</v>
      </c>
      <c r="L23" s="20">
        <f t="shared" si="3"/>
        <v>0</v>
      </c>
      <c r="M23" s="20">
        <f t="shared" si="4"/>
        <v>711.42137474187825</v>
      </c>
      <c r="N23" s="20">
        <f t="shared" si="5"/>
        <v>795.38430997233195</v>
      </c>
      <c r="O23" s="20">
        <f t="shared" si="6"/>
        <v>690.16879694865042</v>
      </c>
      <c r="P23" s="20">
        <f t="shared" si="10"/>
        <v>771.62347353508972</v>
      </c>
      <c r="Q23" s="4"/>
      <c r="R23" s="4"/>
      <c r="S23" s="4"/>
      <c r="T23" s="4"/>
      <c r="U23" s="4"/>
    </row>
    <row r="24" spans="1:21" s="1" customFormat="1" x14ac:dyDescent="0.2">
      <c r="A24" s="1">
        <f>A22+1</f>
        <v>8</v>
      </c>
      <c r="B24" s="5">
        <v>10.91</v>
      </c>
      <c r="C24" s="6">
        <v>18</v>
      </c>
      <c r="D24" s="6">
        <f t="shared" si="7"/>
        <v>5.5469953775038512</v>
      </c>
      <c r="E24" s="3">
        <v>14.04</v>
      </c>
      <c r="F24" s="3">
        <v>0.15</v>
      </c>
      <c r="G24" s="20">
        <f t="shared" si="0"/>
        <v>11.245954950077765</v>
      </c>
      <c r="H24" s="20">
        <f t="shared" si="8"/>
        <v>3957.8588597842836</v>
      </c>
      <c r="I24" s="20">
        <f t="shared" si="1"/>
        <v>3839.624145030738</v>
      </c>
      <c r="J24" s="20">
        <f t="shared" si="2"/>
        <v>611.96016181347659</v>
      </c>
      <c r="K24" s="20">
        <f t="shared" si="9"/>
        <v>3227.6639832172614</v>
      </c>
      <c r="L24" s="20">
        <f t="shared" si="3"/>
        <v>0</v>
      </c>
      <c r="M24" s="20">
        <f t="shared" si="4"/>
        <v>858.81498220891342</v>
      </c>
      <c r="N24" s="20">
        <f t="shared" si="5"/>
        <v>960.17351498045537</v>
      </c>
      <c r="O24" s="20">
        <f t="shared" si="6"/>
        <v>833.15925570504396</v>
      </c>
      <c r="P24" s="20">
        <f t="shared" si="10"/>
        <v>931.48986412793079</v>
      </c>
      <c r="Q24" s="4"/>
      <c r="R24" s="4"/>
      <c r="S24" s="4"/>
      <c r="T24" s="4"/>
      <c r="U24" s="4"/>
    </row>
    <row r="25" spans="1:21" s="1" customFormat="1" x14ac:dyDescent="0.2">
      <c r="A25" s="1">
        <f t="shared" si="11"/>
        <v>9</v>
      </c>
      <c r="B25" s="5">
        <v>9.09</v>
      </c>
      <c r="C25" s="6">
        <v>15.5</v>
      </c>
      <c r="D25" s="6">
        <f t="shared" si="7"/>
        <v>4.7765793528505389</v>
      </c>
      <c r="E25" s="3">
        <v>14.04</v>
      </c>
      <c r="F25" s="3">
        <v>0.15</v>
      </c>
      <c r="G25" s="20">
        <f t="shared" si="0"/>
        <v>9.3699111362242782</v>
      </c>
      <c r="H25" s="20">
        <f t="shared" si="8"/>
        <v>2839.6095531587052</v>
      </c>
      <c r="I25" s="20">
        <f t="shared" si="1"/>
        <v>2754.7807511666447</v>
      </c>
      <c r="J25" s="20">
        <f t="shared" si="2"/>
        <v>439.05757713977897</v>
      </c>
      <c r="K25" s="20">
        <f t="shared" si="9"/>
        <v>2315.7231740268658</v>
      </c>
      <c r="L25" s="20">
        <f t="shared" si="3"/>
        <v>0</v>
      </c>
      <c r="M25" s="20">
        <f t="shared" si="4"/>
        <v>616.16629452248094</v>
      </c>
      <c r="N25" s="20">
        <f t="shared" si="5"/>
        <v>688.88709335559247</v>
      </c>
      <c r="O25" s="20">
        <f t="shared" si="6"/>
        <v>597.75931017701453</v>
      </c>
      <c r="P25" s="20">
        <f t="shared" si="10"/>
        <v>668.30769124302265</v>
      </c>
      <c r="Q25" s="4"/>
      <c r="R25" s="4"/>
      <c r="S25" s="4"/>
      <c r="T25" s="4"/>
      <c r="U25" s="4"/>
    </row>
    <row r="26" spans="1:21" s="1" customFormat="1" x14ac:dyDescent="0.2">
      <c r="A26" s="1">
        <f t="shared" si="11"/>
        <v>10</v>
      </c>
      <c r="B26" s="5">
        <v>13.78</v>
      </c>
      <c r="C26" s="6">
        <v>15.89</v>
      </c>
      <c r="D26" s="6">
        <f t="shared" si="7"/>
        <v>4.8967642526964559</v>
      </c>
      <c r="E26" s="3">
        <v>14.04</v>
      </c>
      <c r="F26" s="3">
        <v>0.15</v>
      </c>
      <c r="G26" s="20">
        <f t="shared" si="0"/>
        <v>14.204331733462109</v>
      </c>
      <c r="H26" s="20">
        <f t="shared" si="8"/>
        <v>4413.0227057010788</v>
      </c>
      <c r="I26" s="20">
        <f t="shared" si="1"/>
        <v>4281.1906977153458</v>
      </c>
      <c r="J26" s="20">
        <f t="shared" si="2"/>
        <v>682.33713852407823</v>
      </c>
      <c r="K26" s="20">
        <f t="shared" si="9"/>
        <v>3598.8535591912678</v>
      </c>
      <c r="L26" s="20">
        <f t="shared" si="3"/>
        <v>0</v>
      </c>
      <c r="M26" s="20">
        <f t="shared" si="4"/>
        <v>957.58089177812906</v>
      </c>
      <c r="N26" s="20">
        <f t="shared" si="5"/>
        <v>1070.5959138857493</v>
      </c>
      <c r="O26" s="20">
        <f t="shared" si="6"/>
        <v>928.97469140467672</v>
      </c>
      <c r="P26" s="20">
        <f t="shared" si="10"/>
        <v>1038.6135701541964</v>
      </c>
      <c r="Q26" s="4"/>
      <c r="R26" s="4"/>
      <c r="S26" s="4"/>
      <c r="T26" s="4"/>
      <c r="U26" s="4"/>
    </row>
    <row r="27" spans="1:21" s="1" customFormat="1" x14ac:dyDescent="0.2">
      <c r="A27" s="1">
        <f t="shared" si="11"/>
        <v>11</v>
      </c>
      <c r="B27" s="5">
        <v>4.22</v>
      </c>
      <c r="C27" s="6">
        <v>17.39</v>
      </c>
      <c r="D27" s="6">
        <f t="shared" si="7"/>
        <v>5.3590138674884429</v>
      </c>
      <c r="E27" s="3">
        <v>14.04</v>
      </c>
      <c r="F27" s="3">
        <v>0.15</v>
      </c>
      <c r="G27" s="20">
        <f t="shared" si="0"/>
        <v>4.3499477442097314</v>
      </c>
      <c r="H27" s="20">
        <f t="shared" si="8"/>
        <v>1479.0235192604005</v>
      </c>
      <c r="I27" s="20">
        <f t="shared" si="1"/>
        <v>1434.8400528689108</v>
      </c>
      <c r="J27" s="20">
        <f t="shared" si="2"/>
        <v>228.6851310867269</v>
      </c>
      <c r="K27" s="20">
        <f t="shared" si="9"/>
        <v>1206.1549217821839</v>
      </c>
      <c r="L27" s="20">
        <f t="shared" si="3"/>
        <v>0</v>
      </c>
      <c r="M27" s="20">
        <f t="shared" si="4"/>
        <v>320.9330100895553</v>
      </c>
      <c r="N27" s="20">
        <f t="shared" si="5"/>
        <v>358.80996810088959</v>
      </c>
      <c r="O27" s="20">
        <f t="shared" si="6"/>
        <v>311.34564877950504</v>
      </c>
      <c r="P27" s="20">
        <f t="shared" si="10"/>
        <v>348.09109314043945</v>
      </c>
      <c r="Q27" s="4"/>
      <c r="R27" s="4"/>
      <c r="S27" s="4"/>
      <c r="T27" s="4"/>
      <c r="U27" s="4"/>
    </row>
    <row r="28" spans="1:21" s="1" customFormat="1" x14ac:dyDescent="0.2">
      <c r="A28" s="1">
        <f t="shared" si="11"/>
        <v>12</v>
      </c>
      <c r="B28" s="5">
        <v>7.93</v>
      </c>
      <c r="C28" s="6">
        <v>15.27</v>
      </c>
      <c r="D28" s="6">
        <f t="shared" si="7"/>
        <v>4.7057010785824342</v>
      </c>
      <c r="E28" s="3">
        <v>-1.54</v>
      </c>
      <c r="F28" s="3">
        <v>0.15</v>
      </c>
      <c r="G28" s="20">
        <f t="shared" si="0"/>
        <v>7.932865300103237</v>
      </c>
      <c r="H28" s="20">
        <f t="shared" si="8"/>
        <v>2440.4801047765791</v>
      </c>
      <c r="I28" s="20">
        <f t="shared" si="1"/>
        <v>2439.5986190042095</v>
      </c>
      <c r="J28" s="20">
        <f t="shared" si="2"/>
        <v>366.20428635765012</v>
      </c>
      <c r="K28" s="20">
        <f t="shared" si="9"/>
        <v>2073.3943326465592</v>
      </c>
      <c r="L28" s="20">
        <f t="shared" si="3"/>
        <v>0</v>
      </c>
      <c r="M28" s="20">
        <f t="shared" si="4"/>
        <v>551.68757533706878</v>
      </c>
      <c r="N28" s="20">
        <f t="shared" si="5"/>
        <v>-65.587498527203564</v>
      </c>
      <c r="O28" s="20">
        <f t="shared" si="6"/>
        <v>551.4883093207219</v>
      </c>
      <c r="P28" s="20">
        <f t="shared" si="10"/>
        <v>-65.56380874309761</v>
      </c>
      <c r="Q28" s="4"/>
      <c r="R28" s="4"/>
      <c r="S28" s="4"/>
      <c r="T28" s="4"/>
      <c r="U28" s="4"/>
    </row>
    <row r="29" spans="1:21" s="1" customFormat="1" x14ac:dyDescent="0.2">
      <c r="A29" s="1">
        <f t="shared" si="11"/>
        <v>13</v>
      </c>
      <c r="B29" s="5">
        <v>19.87</v>
      </c>
      <c r="C29" s="6">
        <v>7.95</v>
      </c>
      <c r="D29" s="6">
        <f t="shared" si="7"/>
        <v>2.4499229583975346</v>
      </c>
      <c r="E29" s="3">
        <v>-1.54</v>
      </c>
      <c r="F29" s="3">
        <v>0.15</v>
      </c>
      <c r="G29" s="20">
        <f t="shared" si="0"/>
        <v>19.877179509842538</v>
      </c>
      <c r="H29" s="20">
        <f t="shared" si="8"/>
        <v>3183.6699845916801</v>
      </c>
      <c r="I29" s="20">
        <f t="shared" si="1"/>
        <v>3182.5200633979589</v>
      </c>
      <c r="J29" s="20">
        <f t="shared" si="2"/>
        <v>477.72304819194596</v>
      </c>
      <c r="K29" s="20">
        <f t="shared" si="9"/>
        <v>2704.7970152060129</v>
      </c>
      <c r="L29" s="20">
        <f t="shared" si="3"/>
        <v>0</v>
      </c>
      <c r="M29" s="20">
        <f t="shared" si="4"/>
        <v>719.69083912428846</v>
      </c>
      <c r="N29" s="20">
        <f t="shared" si="5"/>
        <v>-85.560603430784809</v>
      </c>
      <c r="O29" s="20">
        <f t="shared" si="6"/>
        <v>719.4308914058247</v>
      </c>
      <c r="P29" s="20">
        <f t="shared" si="10"/>
        <v>-85.52969948919889</v>
      </c>
      <c r="Q29" s="4"/>
      <c r="R29" s="4"/>
      <c r="S29" s="4"/>
      <c r="T29" s="4"/>
      <c r="U29" s="4"/>
    </row>
    <row r="30" spans="1:21" s="1" customFormat="1" x14ac:dyDescent="0.2">
      <c r="A30" s="1">
        <f t="shared" si="11"/>
        <v>14</v>
      </c>
      <c r="B30" s="5">
        <v>8.19</v>
      </c>
      <c r="C30" s="6">
        <v>2.9</v>
      </c>
      <c r="D30" s="6">
        <f t="shared" si="7"/>
        <v>0.89368258859784266</v>
      </c>
      <c r="E30" s="3">
        <v>-1.54</v>
      </c>
      <c r="F30" s="3">
        <v>0.15</v>
      </c>
      <c r="G30" s="20">
        <f t="shared" si="0"/>
        <v>8.1929592443689163</v>
      </c>
      <c r="H30" s="20">
        <f t="shared" si="8"/>
        <v>478.67963020030811</v>
      </c>
      <c r="I30" s="20">
        <f t="shared" si="1"/>
        <v>478.50673418582357</v>
      </c>
      <c r="J30" s="20">
        <f t="shared" si="2"/>
        <v>71.827888302943379</v>
      </c>
      <c r="K30" s="20">
        <f t="shared" si="9"/>
        <v>406.67884588288018</v>
      </c>
      <c r="L30" s="20">
        <f t="shared" si="3"/>
        <v>0</v>
      </c>
      <c r="M30" s="20">
        <f t="shared" si="4"/>
        <v>108.20887416028695</v>
      </c>
      <c r="N30" s="20">
        <f t="shared" si="5"/>
        <v>-12.864435763814285</v>
      </c>
      <c r="O30" s="20">
        <f t="shared" si="6"/>
        <v>108.16978980847038</v>
      </c>
      <c r="P30" s="20">
        <f t="shared" si="10"/>
        <v>-12.859789212066877</v>
      </c>
      <c r="Q30" s="4"/>
      <c r="R30" s="4"/>
      <c r="S30" s="4"/>
      <c r="T30" s="4"/>
      <c r="U30" s="4"/>
    </row>
    <row r="31" spans="1:21" s="1" customFormat="1" x14ac:dyDescent="0.2">
      <c r="A31" s="1">
        <f t="shared" si="11"/>
        <v>15</v>
      </c>
      <c r="B31" s="5">
        <v>3.41</v>
      </c>
      <c r="C31" s="6">
        <v>1.56</v>
      </c>
      <c r="D31" s="6">
        <f t="shared" si="7"/>
        <v>0.48073959938366712</v>
      </c>
      <c r="E31" s="3">
        <v>-42.04</v>
      </c>
      <c r="F31" s="3">
        <v>0.15</v>
      </c>
      <c r="G31" s="20">
        <f t="shared" si="0"/>
        <v>4.5914949431503365</v>
      </c>
      <c r="H31" s="20">
        <f t="shared" si="8"/>
        <v>107.21166101694915</v>
      </c>
      <c r="I31" s="20">
        <f t="shared" si="1"/>
        <v>79.623688710186229</v>
      </c>
      <c r="J31" s="20">
        <f t="shared" si="2"/>
        <v>21.653744841909241</v>
      </c>
      <c r="K31" s="20">
        <f t="shared" si="9"/>
        <v>57.969943868276985</v>
      </c>
      <c r="L31" s="20">
        <f t="shared" si="3"/>
        <v>0</v>
      </c>
      <c r="M31" s="20">
        <f t="shared" si="4"/>
        <v>15.424609429839412</v>
      </c>
      <c r="N31" s="20">
        <f t="shared" si="5"/>
        <v>-71.794209057531774</v>
      </c>
      <c r="O31" s="20">
        <f t="shared" si="6"/>
        <v>11.455510418065208</v>
      </c>
      <c r="P31" s="20">
        <f t="shared" si="10"/>
        <v>-53.319943921839013</v>
      </c>
      <c r="Q31" s="4"/>
      <c r="R31" s="4"/>
      <c r="S31" s="4"/>
      <c r="T31" s="4"/>
      <c r="U31" s="4"/>
    </row>
    <row r="32" spans="1:21" s="1" customFormat="1" ht="13.5" thickBot="1" x14ac:dyDescent="0.25">
      <c r="K32" s="10" t="s">
        <v>39</v>
      </c>
      <c r="L32" s="19">
        <f>SUM(L13:L31)</f>
        <v>0</v>
      </c>
      <c r="M32" s="19">
        <f>ROUND(SUM(M13:M31),2)</f>
        <v>14099.98</v>
      </c>
      <c r="N32" s="19">
        <f>ROUND(SUM(N13:N31),2)</f>
        <v>15555.68</v>
      </c>
      <c r="O32" s="19">
        <f>ROUND(SUM(O13:O31),2)</f>
        <v>13623.24</v>
      </c>
      <c r="P32" s="19">
        <f>ROUND(SUM(P13:P31),2)</f>
        <v>14726.6</v>
      </c>
      <c r="Q32" s="8"/>
      <c r="R32" s="8"/>
      <c r="S32" s="8"/>
      <c r="T32" s="8"/>
      <c r="U32" s="8"/>
    </row>
    <row r="33" spans="10:21" s="1" customFormat="1" x14ac:dyDescent="0.2">
      <c r="L33" s="9"/>
      <c r="M33" s="8"/>
      <c r="N33" s="8"/>
      <c r="O33" s="4"/>
      <c r="P33" s="8"/>
      <c r="Q33" s="8"/>
      <c r="R33" s="8"/>
      <c r="S33" s="8"/>
      <c r="T33" s="8"/>
      <c r="U33" s="8"/>
    </row>
    <row r="34" spans="10:21" s="1" customFormat="1" x14ac:dyDescent="0.2">
      <c r="L34" s="9"/>
      <c r="M34" s="8"/>
      <c r="N34" s="8"/>
      <c r="O34" s="4"/>
      <c r="P34" s="8"/>
      <c r="Q34" s="8"/>
      <c r="R34" s="8"/>
      <c r="S34" s="8"/>
      <c r="T34" s="8"/>
      <c r="U34" s="8"/>
    </row>
    <row r="35" spans="10:21" s="1" customFormat="1" x14ac:dyDescent="0.2">
      <c r="J35" s="10" t="s">
        <v>34</v>
      </c>
      <c r="L35" s="16" t="str">
        <f>CONCATENATE("FOS=Σ(c'l+N'tanφ)/Σ(Wsinα)=(",L32,"+",M32,")/",N32,"=",ROUND(((L32+M32)/N32),3))</f>
        <v>FOS=Σ(c'l+N'tanφ)/Σ(Wsinα)=(0+14099.98)/15555.68=0.906</v>
      </c>
    </row>
    <row r="36" spans="10:21" s="1" customFormat="1" x14ac:dyDescent="0.2">
      <c r="J36" s="10"/>
      <c r="L36" s="10"/>
      <c r="O36" s="7"/>
    </row>
    <row r="37" spans="10:21" x14ac:dyDescent="0.2">
      <c r="J37" s="10" t="s">
        <v>35</v>
      </c>
      <c r="L37" s="17" t="str">
        <f>CONCATENATE("FOS=Σ((c*l+N'tanφ)cosα)/Σ(Nsinα)=(",O32,")/",P32,"=",ROUND((O32/P32),3))</f>
        <v>FOS=Σ((c*l+N'tanφ)cosα)/Σ(Nsinα)=(13623.24)/14726.6=0.925</v>
      </c>
      <c r="O37" s="4"/>
    </row>
  </sheetData>
  <mergeCells count="2">
    <mergeCell ref="B10:F10"/>
    <mergeCell ref="G10:P10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16</vt:i4>
      </vt:variant>
    </vt:vector>
  </HeadingPairs>
  <TitlesOfParts>
    <vt:vector size="16" baseType="lpstr">
      <vt:lpstr>Resolving_to_base</vt:lpstr>
      <vt:lpstr>HorizontalEquilibrium</vt:lpstr>
      <vt:lpstr>Resolving_to_base (ru=0)</vt:lpstr>
      <vt:lpstr>HorizontalEquilibrium (ru=0)</vt:lpstr>
      <vt:lpstr>Resolving_to_base (ru=0.05)</vt:lpstr>
      <vt:lpstr>HorizontalEquilibrium (ru=0.05)</vt:lpstr>
      <vt:lpstr>Resolving_to_base (ru=0.1)</vt:lpstr>
      <vt:lpstr>HorizontalEquilibrium (ru=0.1)</vt:lpstr>
      <vt:lpstr>Resolving_to_base (ru=0.15)</vt:lpstr>
      <vt:lpstr>HorizontalEquilibrium (ru=0.15)</vt:lpstr>
      <vt:lpstr>Resolving_to_base (ru=0.2)</vt:lpstr>
      <vt:lpstr>HorizontalEquilibrium (ru=0.2)</vt:lpstr>
      <vt:lpstr>Resolving_to_base (ru=0.25)</vt:lpstr>
      <vt:lpstr>HorizontalEquilibrium (ru=0.25)</vt:lpstr>
      <vt:lpstr>Resolving_to_base (ru=0.3)</vt:lpstr>
      <vt:lpstr>HorizontalEquilibrium (ru=0.3)</vt:lpstr>
    </vt:vector>
  </TitlesOfParts>
  <Company>KDEP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TEDE</dc:creator>
  <cp:lastModifiedBy> </cp:lastModifiedBy>
  <dcterms:created xsi:type="dcterms:W3CDTF">2012-07-24T11:21:08Z</dcterms:created>
  <dcterms:modified xsi:type="dcterms:W3CDTF">2012-09-28T22:35:57Z</dcterms:modified>
</cp:coreProperties>
</file>